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Y:\solar@uni-kassel.de\Forschung\Bereich_Prozesswaerme\4_Kooperationen\D_IEA_SHC\Task_64\Subtask A\Lastprofil-Tool\"/>
    </mc:Choice>
  </mc:AlternateContent>
  <xr:revisionPtr revIDLastSave="0" documentId="13_ncr:1_{9D5208DC-A7CC-4FA3-8A02-15C6A9FE9852}" xr6:coauthVersionLast="46" xr6:coauthVersionMax="46" xr10:uidLastSave="{00000000-0000-0000-0000-000000000000}"/>
  <bookViews>
    <workbookView xWindow="-28920" yWindow="-1815" windowWidth="29040" windowHeight="15840" xr2:uid="{00000000-000D-0000-FFFF-FFFF00000000}"/>
  </bookViews>
  <sheets>
    <sheet name="Input and Output" sheetId="3" r:id="rId1"/>
    <sheet name="Calculation" sheetId="7" r:id="rId2"/>
    <sheet name="Lin_parameters_wd" sheetId="1" r:id="rId3"/>
    <sheet name="Lin_parameters_wknd"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7" i="7" l="1"/>
  <c r="B366" i="7"/>
  <c r="B365" i="7"/>
  <c r="B364" i="7"/>
  <c r="B363" i="7"/>
  <c r="B362" i="7"/>
  <c r="B361" i="7"/>
  <c r="B360" i="7"/>
  <c r="B359" i="7"/>
  <c r="B358" i="7"/>
  <c r="B357" i="7"/>
  <c r="B356" i="7"/>
  <c r="B355" i="7"/>
  <c r="B354" i="7"/>
  <c r="B353" i="7"/>
  <c r="B352" i="7"/>
  <c r="B351" i="7"/>
  <c r="B350" i="7"/>
  <c r="B349" i="7"/>
  <c r="B348" i="7"/>
  <c r="B347" i="7"/>
  <c r="B346" i="7"/>
  <c r="B345" i="7"/>
  <c r="B344" i="7"/>
  <c r="B343" i="7"/>
  <c r="B342" i="7"/>
  <c r="B341" i="7"/>
  <c r="B340" i="7"/>
  <c r="B339" i="7"/>
  <c r="B338" i="7"/>
  <c r="B337" i="7"/>
  <c r="B336" i="7"/>
  <c r="B335" i="7"/>
  <c r="B334" i="7"/>
  <c r="B333" i="7"/>
  <c r="B332" i="7"/>
  <c r="B331" i="7"/>
  <c r="B330" i="7"/>
  <c r="B329" i="7"/>
  <c r="B328" i="7"/>
  <c r="B327" i="7"/>
  <c r="B326" i="7"/>
  <c r="B325" i="7"/>
  <c r="B324" i="7"/>
  <c r="B323" i="7"/>
  <c r="B322" i="7"/>
  <c r="B321" i="7"/>
  <c r="B320" i="7"/>
  <c r="B319" i="7"/>
  <c r="B318" i="7"/>
  <c r="B317" i="7"/>
  <c r="B316" i="7"/>
  <c r="B315" i="7"/>
  <c r="B314" i="7"/>
  <c r="B313" i="7"/>
  <c r="B312" i="7"/>
  <c r="B311" i="7"/>
  <c r="B310" i="7"/>
  <c r="B309" i="7"/>
  <c r="B308" i="7"/>
  <c r="B307" i="7"/>
  <c r="B306" i="7"/>
  <c r="B305" i="7"/>
  <c r="B304" i="7"/>
  <c r="B303" i="7"/>
  <c r="B302" i="7"/>
  <c r="B301" i="7"/>
  <c r="B300" i="7"/>
  <c r="B299" i="7"/>
  <c r="B298" i="7"/>
  <c r="B297" i="7"/>
  <c r="B296" i="7"/>
  <c r="B295" i="7"/>
  <c r="B294" i="7"/>
  <c r="B293" i="7"/>
  <c r="B292" i="7"/>
  <c r="B291" i="7"/>
  <c r="B290" i="7"/>
  <c r="B289" i="7"/>
  <c r="B288" i="7"/>
  <c r="B287" i="7"/>
  <c r="B286" i="7"/>
  <c r="B285" i="7"/>
  <c r="B284" i="7"/>
  <c r="B283" i="7"/>
  <c r="B282" i="7"/>
  <c r="B281" i="7"/>
  <c r="B280" i="7"/>
  <c r="B279" i="7"/>
  <c r="B278" i="7"/>
  <c r="B277" i="7"/>
  <c r="B276" i="7"/>
  <c r="B275" i="7"/>
  <c r="B274" i="7"/>
  <c r="B273" i="7"/>
  <c r="B272" i="7"/>
  <c r="B271" i="7"/>
  <c r="B270" i="7"/>
  <c r="B269" i="7"/>
  <c r="B268" i="7"/>
  <c r="B267" i="7"/>
  <c r="B266" i="7"/>
  <c r="B265" i="7"/>
  <c r="B264" i="7"/>
  <c r="B263" i="7"/>
  <c r="B262" i="7"/>
  <c r="B261" i="7"/>
  <c r="B260" i="7"/>
  <c r="B259" i="7"/>
  <c r="B258" i="7"/>
  <c r="B257" i="7"/>
  <c r="B256" i="7"/>
  <c r="B255" i="7"/>
  <c r="B254" i="7"/>
  <c r="B253" i="7"/>
  <c r="B252" i="7"/>
  <c r="B251" i="7"/>
  <c r="B250" i="7"/>
  <c r="B249" i="7"/>
  <c r="B248" i="7"/>
  <c r="B247" i="7"/>
  <c r="B246" i="7"/>
  <c r="B245" i="7"/>
  <c r="B244" i="7"/>
  <c r="B243" i="7"/>
  <c r="B242" i="7"/>
  <c r="B241" i="7"/>
  <c r="B240" i="7"/>
  <c r="B239" i="7"/>
  <c r="B238" i="7"/>
  <c r="B237" i="7"/>
  <c r="B236" i="7"/>
  <c r="B235" i="7"/>
  <c r="B234" i="7"/>
  <c r="B233" i="7"/>
  <c r="B232" i="7"/>
  <c r="B231" i="7"/>
  <c r="B230" i="7"/>
  <c r="B229" i="7"/>
  <c r="B228" i="7"/>
  <c r="B227" i="7"/>
  <c r="B226" i="7"/>
  <c r="B225" i="7"/>
  <c r="B224" i="7"/>
  <c r="B223" i="7"/>
  <c r="B222" i="7"/>
  <c r="B221" i="7"/>
  <c r="B220" i="7"/>
  <c r="B219" i="7"/>
  <c r="B218" i="7"/>
  <c r="B217" i="7"/>
  <c r="B216" i="7"/>
  <c r="B215" i="7"/>
  <c r="B214" i="7"/>
  <c r="B213" i="7"/>
  <c r="B212" i="7"/>
  <c r="B211" i="7"/>
  <c r="B210" i="7"/>
  <c r="B209" i="7"/>
  <c r="B208" i="7"/>
  <c r="B207" i="7"/>
  <c r="B206" i="7"/>
  <c r="B205" i="7"/>
  <c r="B204" i="7"/>
  <c r="B203" i="7"/>
  <c r="B202" i="7"/>
  <c r="B201" i="7"/>
  <c r="B200" i="7"/>
  <c r="B199" i="7"/>
  <c r="B198" i="7"/>
  <c r="B197" i="7"/>
  <c r="B196" i="7"/>
  <c r="B195" i="7"/>
  <c r="B194" i="7"/>
  <c r="B193" i="7"/>
  <c r="B192" i="7"/>
  <c r="B191" i="7"/>
  <c r="B190" i="7"/>
  <c r="B189" i="7"/>
  <c r="B188" i="7"/>
  <c r="B187" i="7"/>
  <c r="B186" i="7"/>
  <c r="B185" i="7"/>
  <c r="B184" i="7"/>
  <c r="B183" i="7"/>
  <c r="B182" i="7"/>
  <c r="B181" i="7"/>
  <c r="B180" i="7"/>
  <c r="B179" i="7"/>
  <c r="B178" i="7"/>
  <c r="B177" i="7"/>
  <c r="B176" i="7"/>
  <c r="B175" i="7"/>
  <c r="B174" i="7"/>
  <c r="B173" i="7"/>
  <c r="B172" i="7"/>
  <c r="B171" i="7"/>
  <c r="B170" i="7"/>
  <c r="B169" i="7"/>
  <c r="B168" i="7"/>
  <c r="B167" i="7"/>
  <c r="B166" i="7"/>
  <c r="B165" i="7"/>
  <c r="B164" i="7"/>
  <c r="B163" i="7"/>
  <c r="B162" i="7"/>
  <c r="B161" i="7"/>
  <c r="B160" i="7"/>
  <c r="B159" i="7"/>
  <c r="B158" i="7"/>
  <c r="B157" i="7"/>
  <c r="B156" i="7"/>
  <c r="B155" i="7"/>
  <c r="B154" i="7"/>
  <c r="B153" i="7"/>
  <c r="B152" i="7"/>
  <c r="B151" i="7"/>
  <c r="B150" i="7"/>
  <c r="B149" i="7"/>
  <c r="B148" i="7"/>
  <c r="B147" i="7"/>
  <c r="B146" i="7"/>
  <c r="B145" i="7"/>
  <c r="B144" i="7"/>
  <c r="B143" i="7"/>
  <c r="B142" i="7"/>
  <c r="B141" i="7"/>
  <c r="B140" i="7"/>
  <c r="B139" i="7"/>
  <c r="B138" i="7"/>
  <c r="B137" i="7"/>
  <c r="B136" i="7"/>
  <c r="B135" i="7"/>
  <c r="B134" i="7"/>
  <c r="B133" i="7"/>
  <c r="B132" i="7"/>
  <c r="B131" i="7"/>
  <c r="B130" i="7"/>
  <c r="B129" i="7"/>
  <c r="B128" i="7"/>
  <c r="B127" i="7"/>
  <c r="B126" i="7"/>
  <c r="B125" i="7"/>
  <c r="B124" i="7"/>
  <c r="B123" i="7"/>
  <c r="B122" i="7"/>
  <c r="B121" i="7"/>
  <c r="B120" i="7"/>
  <c r="B119" i="7"/>
  <c r="B118" i="7"/>
  <c r="B117" i="7"/>
  <c r="B116" i="7"/>
  <c r="B115" i="7"/>
  <c r="B114" i="7"/>
  <c r="B113" i="7"/>
  <c r="B112" i="7"/>
  <c r="B111" i="7"/>
  <c r="B110" i="7"/>
  <c r="B109" i="7"/>
  <c r="B108" i="7"/>
  <c r="B107" i="7"/>
  <c r="B106" i="7"/>
  <c r="B105" i="7"/>
  <c r="B104" i="7"/>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B3" i="7"/>
  <c r="B2" i="7"/>
  <c r="A2" i="7"/>
  <c r="B35" i="3" s="1"/>
  <c r="F10" i="2"/>
  <c r="E10" i="2"/>
  <c r="D10" i="2"/>
  <c r="C10" i="2"/>
  <c r="B10" i="2"/>
  <c r="A10" i="2"/>
  <c r="A9" i="1"/>
  <c r="B9" i="1"/>
  <c r="F9" i="1"/>
  <c r="E9" i="1"/>
  <c r="D9" i="1"/>
  <c r="C9" i="1"/>
  <c r="A3" i="7" l="1"/>
  <c r="C2" i="7"/>
  <c r="E2" i="7" s="1"/>
  <c r="C3" i="7" l="1"/>
  <c r="B36" i="3"/>
  <c r="A4" i="7"/>
  <c r="B37" i="3" s="1"/>
  <c r="H2" i="7"/>
  <c r="J2" i="7" s="1"/>
  <c r="D2" i="7"/>
  <c r="G2" i="7"/>
  <c r="F2" i="7"/>
  <c r="E3" i="7"/>
  <c r="H3" i="7"/>
  <c r="D3" i="7"/>
  <c r="F3" i="7"/>
  <c r="G3" i="7"/>
  <c r="A5" i="7" l="1"/>
  <c r="B38" i="3" s="1"/>
  <c r="C4" i="7"/>
  <c r="I2" i="7"/>
  <c r="K2" i="7" s="1"/>
  <c r="E35" i="3" s="1"/>
  <c r="I3" i="7"/>
  <c r="J3" i="7"/>
  <c r="G4" i="7" l="1"/>
  <c r="D4" i="7"/>
  <c r="E4" i="7"/>
  <c r="H4" i="7"/>
  <c r="F4" i="7"/>
  <c r="A6" i="7"/>
  <c r="B39" i="3" s="1"/>
  <c r="C5" i="7"/>
  <c r="K3" i="7"/>
  <c r="E36" i="3" s="1"/>
  <c r="A7" i="7" l="1"/>
  <c r="B40" i="3" s="1"/>
  <c r="C6" i="7"/>
  <c r="I4" i="7"/>
  <c r="J4" i="7"/>
  <c r="F5" i="7"/>
  <c r="E5" i="7"/>
  <c r="G5" i="7"/>
  <c r="H5" i="7"/>
  <c r="D5" i="7"/>
  <c r="J5" i="7" l="1"/>
  <c r="I5" i="7"/>
  <c r="G6" i="7"/>
  <c r="E6" i="7"/>
  <c r="H6" i="7"/>
  <c r="D6" i="7"/>
  <c r="F6" i="7"/>
  <c r="K4" i="7"/>
  <c r="E37" i="3" s="1"/>
  <c r="A8" i="7"/>
  <c r="B41" i="3" s="1"/>
  <c r="C7" i="7"/>
  <c r="K5" i="7" l="1"/>
  <c r="E38" i="3" s="1"/>
  <c r="F7" i="7"/>
  <c r="E7" i="7"/>
  <c r="G7" i="7"/>
  <c r="H7" i="7"/>
  <c r="D7" i="7"/>
  <c r="A9" i="7"/>
  <c r="B42" i="3" s="1"/>
  <c r="C8" i="7"/>
  <c r="I6" i="7"/>
  <c r="J6" i="7"/>
  <c r="J7" i="7" l="1"/>
  <c r="I7" i="7"/>
  <c r="K6" i="7"/>
  <c r="E39" i="3" s="1"/>
  <c r="A10" i="7"/>
  <c r="B43" i="3" s="1"/>
  <c r="C9" i="7"/>
  <c r="F8" i="7"/>
  <c r="H8" i="7"/>
  <c r="E8" i="7"/>
  <c r="G8" i="7"/>
  <c r="D8" i="7"/>
  <c r="K7" i="7" l="1"/>
  <c r="E40" i="3" s="1"/>
  <c r="A11" i="7"/>
  <c r="B44" i="3" s="1"/>
  <c r="C10" i="7"/>
  <c r="E9" i="7"/>
  <c r="G9" i="7"/>
  <c r="F9" i="7"/>
  <c r="H9" i="7"/>
  <c r="D9" i="7"/>
  <c r="I8" i="7"/>
  <c r="J8" i="7"/>
  <c r="I9" i="7" l="1"/>
  <c r="J9" i="7"/>
  <c r="F10" i="7"/>
  <c r="E10" i="7"/>
  <c r="D10" i="7"/>
  <c r="H10" i="7"/>
  <c r="G10" i="7"/>
  <c r="K8" i="7"/>
  <c r="E41" i="3" s="1"/>
  <c r="A12" i="7"/>
  <c r="B45" i="3" s="1"/>
  <c r="C11" i="7"/>
  <c r="E11" i="7" l="1"/>
  <c r="G11" i="7"/>
  <c r="D11" i="7"/>
  <c r="F11" i="7"/>
  <c r="H11" i="7"/>
  <c r="J10" i="7"/>
  <c r="I10" i="7"/>
  <c r="A13" i="7"/>
  <c r="B46" i="3" s="1"/>
  <c r="C12" i="7"/>
  <c r="K9" i="7"/>
  <c r="E42" i="3" s="1"/>
  <c r="K10" i="7" l="1"/>
  <c r="E43" i="3" s="1"/>
  <c r="A14" i="7"/>
  <c r="B47" i="3" s="1"/>
  <c r="C13" i="7"/>
  <c r="E12" i="7"/>
  <c r="F12" i="7"/>
  <c r="H12" i="7"/>
  <c r="D12" i="7"/>
  <c r="G12" i="7"/>
  <c r="J11" i="7"/>
  <c r="I11" i="7"/>
  <c r="K11" i="7" l="1"/>
  <c r="E44" i="3" s="1"/>
  <c r="D13" i="7"/>
  <c r="E13" i="7"/>
  <c r="H13" i="7"/>
  <c r="F13" i="7"/>
  <c r="G13" i="7"/>
  <c r="J12" i="7"/>
  <c r="I12" i="7"/>
  <c r="A15" i="7"/>
  <c r="B48" i="3" s="1"/>
  <c r="C14" i="7"/>
  <c r="K12" i="7" l="1"/>
  <c r="E45" i="3" s="1"/>
  <c r="J13" i="7"/>
  <c r="I13" i="7"/>
  <c r="F14" i="7"/>
  <c r="D14" i="7"/>
  <c r="H14" i="7"/>
  <c r="E14" i="7"/>
  <c r="G14" i="7"/>
  <c r="A16" i="7"/>
  <c r="B49" i="3" s="1"/>
  <c r="C15" i="7"/>
  <c r="K13" i="7" l="1"/>
  <c r="E46" i="3" s="1"/>
  <c r="H15" i="7"/>
  <c r="D15" i="7"/>
  <c r="F15" i="7"/>
  <c r="G15" i="7"/>
  <c r="E15" i="7"/>
  <c r="A17" i="7"/>
  <c r="B50" i="3" s="1"/>
  <c r="C16" i="7"/>
  <c r="J14" i="7"/>
  <c r="I14" i="7"/>
  <c r="K14" i="7" l="1"/>
  <c r="E47" i="3" s="1"/>
  <c r="G16" i="7"/>
  <c r="F16" i="7"/>
  <c r="D16" i="7"/>
  <c r="H16" i="7"/>
  <c r="E16" i="7"/>
  <c r="I15" i="7"/>
  <c r="J15" i="7"/>
  <c r="A18" i="7"/>
  <c r="B51" i="3" s="1"/>
  <c r="C17" i="7"/>
  <c r="I16" i="7" l="1"/>
  <c r="J16" i="7"/>
  <c r="F17" i="7"/>
  <c r="D17" i="7"/>
  <c r="E17" i="7"/>
  <c r="G17" i="7"/>
  <c r="H17" i="7"/>
  <c r="K15" i="7"/>
  <c r="E48" i="3" s="1"/>
  <c r="A19" i="7"/>
  <c r="B52" i="3" s="1"/>
  <c r="C18" i="7"/>
  <c r="I17" i="7" l="1"/>
  <c r="J17" i="7"/>
  <c r="D18" i="7"/>
  <c r="H18" i="7"/>
  <c r="F18" i="7"/>
  <c r="G18" i="7"/>
  <c r="E18" i="7"/>
  <c r="A20" i="7"/>
  <c r="B53" i="3" s="1"/>
  <c r="C19" i="7"/>
  <c r="K16" i="7"/>
  <c r="E49" i="3" s="1"/>
  <c r="A21" i="7" l="1"/>
  <c r="B54" i="3" s="1"/>
  <c r="C20" i="7"/>
  <c r="I18" i="7"/>
  <c r="J18" i="7"/>
  <c r="E19" i="7"/>
  <c r="G19" i="7"/>
  <c r="F19" i="7"/>
  <c r="H19" i="7"/>
  <c r="D19" i="7"/>
  <c r="K17" i="7"/>
  <c r="E50" i="3" s="1"/>
  <c r="K18" i="7" l="1"/>
  <c r="E51" i="3" s="1"/>
  <c r="F20" i="7"/>
  <c r="D20" i="7"/>
  <c r="H20" i="7"/>
  <c r="E20" i="7"/>
  <c r="G20" i="7"/>
  <c r="J19" i="7"/>
  <c r="I19" i="7"/>
  <c r="A22" i="7"/>
  <c r="B55" i="3" s="1"/>
  <c r="C21" i="7"/>
  <c r="K19" i="7" l="1"/>
  <c r="E52" i="3" s="1"/>
  <c r="A23" i="7"/>
  <c r="B56" i="3" s="1"/>
  <c r="C22" i="7"/>
  <c r="I20" i="7"/>
  <c r="J20" i="7"/>
  <c r="E21" i="7"/>
  <c r="G21" i="7"/>
  <c r="D21" i="7"/>
  <c r="H21" i="7"/>
  <c r="F21" i="7"/>
  <c r="G22" i="7" l="1"/>
  <c r="E22" i="7"/>
  <c r="D22" i="7"/>
  <c r="H22" i="7"/>
  <c r="F22" i="7"/>
  <c r="I21" i="7"/>
  <c r="J21" i="7"/>
  <c r="K20" i="7"/>
  <c r="E53" i="3" s="1"/>
  <c r="A24" i="7"/>
  <c r="B57" i="3" s="1"/>
  <c r="C23" i="7"/>
  <c r="J22" i="7" l="1"/>
  <c r="I22" i="7"/>
  <c r="H23" i="7"/>
  <c r="E23" i="7"/>
  <c r="D23" i="7"/>
  <c r="F23" i="7"/>
  <c r="G23" i="7"/>
  <c r="K21" i="7"/>
  <c r="E54" i="3" s="1"/>
  <c r="A25" i="7"/>
  <c r="B58" i="3" s="1"/>
  <c r="C24" i="7"/>
  <c r="K22" i="7" l="1"/>
  <c r="E55" i="3" s="1"/>
  <c r="I23" i="7"/>
  <c r="J23" i="7"/>
  <c r="F24" i="7"/>
  <c r="D24" i="7"/>
  <c r="H24" i="7"/>
  <c r="G24" i="7"/>
  <c r="E24" i="7"/>
  <c r="A26" i="7"/>
  <c r="B59" i="3" s="1"/>
  <c r="C25" i="7"/>
  <c r="A27" i="7" l="1"/>
  <c r="B60" i="3" s="1"/>
  <c r="C26" i="7"/>
  <c r="D25" i="7"/>
  <c r="G25" i="7"/>
  <c r="H25" i="7"/>
  <c r="F25" i="7"/>
  <c r="E25" i="7"/>
  <c r="J24" i="7"/>
  <c r="I24" i="7"/>
  <c r="K23" i="7"/>
  <c r="E56" i="3" s="1"/>
  <c r="G26" i="7" l="1"/>
  <c r="H26" i="7"/>
  <c r="F26" i="7"/>
  <c r="E26" i="7"/>
  <c r="D26" i="7"/>
  <c r="K24" i="7"/>
  <c r="E57" i="3" s="1"/>
  <c r="J25" i="7"/>
  <c r="I25" i="7"/>
  <c r="A28" i="7"/>
  <c r="B61" i="3" s="1"/>
  <c r="C27" i="7"/>
  <c r="K25" i="7" l="1"/>
  <c r="E58" i="3" s="1"/>
  <c r="H27" i="7"/>
  <c r="F27" i="7"/>
  <c r="E27" i="7"/>
  <c r="D27" i="7"/>
  <c r="G27" i="7"/>
  <c r="I26" i="7"/>
  <c r="J26" i="7"/>
  <c r="A29" i="7"/>
  <c r="B62" i="3" s="1"/>
  <c r="C28" i="7"/>
  <c r="A30" i="7" l="1"/>
  <c r="B63" i="3" s="1"/>
  <c r="C29" i="7"/>
  <c r="E28" i="7"/>
  <c r="G28" i="7"/>
  <c r="F28" i="7"/>
  <c r="D28" i="7"/>
  <c r="H28" i="7"/>
  <c r="K26" i="7"/>
  <c r="E59" i="3" s="1"/>
  <c r="I27" i="7"/>
  <c r="J27" i="7"/>
  <c r="H29" i="7" l="1"/>
  <c r="F29" i="7"/>
  <c r="G29" i="7"/>
  <c r="D29" i="7"/>
  <c r="E29" i="7"/>
  <c r="K27" i="7"/>
  <c r="E60" i="3" s="1"/>
  <c r="I28" i="7"/>
  <c r="J28" i="7"/>
  <c r="A31" i="7"/>
  <c r="B64" i="3" s="1"/>
  <c r="C30" i="7"/>
  <c r="K28" i="7" l="1"/>
  <c r="E61" i="3" s="1"/>
  <c r="F30" i="7"/>
  <c r="H30" i="7"/>
  <c r="E30" i="7"/>
  <c r="G30" i="7"/>
  <c r="D30" i="7"/>
  <c r="A32" i="7"/>
  <c r="B65" i="3" s="1"/>
  <c r="C31" i="7"/>
  <c r="J29" i="7"/>
  <c r="I29" i="7"/>
  <c r="K29" i="7" l="1"/>
  <c r="E62" i="3" s="1"/>
  <c r="A33" i="7"/>
  <c r="B66" i="3" s="1"/>
  <c r="C32" i="7"/>
  <c r="I30" i="7"/>
  <c r="J30" i="7"/>
  <c r="D31" i="7"/>
  <c r="H31" i="7"/>
  <c r="F31" i="7"/>
  <c r="G31" i="7"/>
  <c r="E31" i="7"/>
  <c r="G32" i="7" l="1"/>
  <c r="F32" i="7"/>
  <c r="E32" i="7"/>
  <c r="D32" i="7"/>
  <c r="H32" i="7"/>
  <c r="J31" i="7"/>
  <c r="I31" i="7"/>
  <c r="K30" i="7"/>
  <c r="E63" i="3" s="1"/>
  <c r="A34" i="7"/>
  <c r="B67" i="3" s="1"/>
  <c r="C33" i="7"/>
  <c r="K31" i="7" l="1"/>
  <c r="E64" i="3" s="1"/>
  <c r="D33" i="7"/>
  <c r="G33" i="7"/>
  <c r="F33" i="7"/>
  <c r="E33" i="7"/>
  <c r="H33" i="7"/>
  <c r="A35" i="7"/>
  <c r="B68" i="3" s="1"/>
  <c r="C34" i="7"/>
  <c r="I32" i="7"/>
  <c r="J32" i="7"/>
  <c r="K32" i="7" l="1"/>
  <c r="E65" i="3" s="1"/>
  <c r="A36" i="7"/>
  <c r="B69" i="3" s="1"/>
  <c r="C35" i="7"/>
  <c r="F34" i="7"/>
  <c r="E34" i="7"/>
  <c r="D34" i="7"/>
  <c r="H34" i="7"/>
  <c r="G34" i="7"/>
  <c r="J33" i="7"/>
  <c r="I33" i="7"/>
  <c r="K33" i="7" l="1"/>
  <c r="E66" i="3" s="1"/>
  <c r="A37" i="7"/>
  <c r="B70" i="3" s="1"/>
  <c r="C36" i="7"/>
  <c r="I34" i="7"/>
  <c r="J34" i="7"/>
  <c r="F35" i="7"/>
  <c r="H35" i="7"/>
  <c r="E35" i="7"/>
  <c r="G35" i="7"/>
  <c r="D35" i="7"/>
  <c r="G36" i="7" l="1"/>
  <c r="F36" i="7"/>
  <c r="H36" i="7"/>
  <c r="E36" i="7"/>
  <c r="D36" i="7"/>
  <c r="J35" i="7"/>
  <c r="I35" i="7"/>
  <c r="K34" i="7"/>
  <c r="E67" i="3" s="1"/>
  <c r="A38" i="7"/>
  <c r="B71" i="3" s="1"/>
  <c r="C37" i="7"/>
  <c r="K35" i="7" l="1"/>
  <c r="E68" i="3" s="1"/>
  <c r="G37" i="7"/>
  <c r="D37" i="7"/>
  <c r="E37" i="7"/>
  <c r="F37" i="7"/>
  <c r="H37" i="7"/>
  <c r="J36" i="7"/>
  <c r="I36" i="7"/>
  <c r="A39" i="7"/>
  <c r="B72" i="3" s="1"/>
  <c r="C38" i="7"/>
  <c r="K36" i="7" l="1"/>
  <c r="E69" i="3" s="1"/>
  <c r="A40" i="7"/>
  <c r="B73" i="3" s="1"/>
  <c r="C39" i="7"/>
  <c r="G38" i="7"/>
  <c r="E38" i="7"/>
  <c r="D38" i="7"/>
  <c r="H38" i="7"/>
  <c r="F38" i="7"/>
  <c r="J37" i="7"/>
  <c r="I37" i="7"/>
  <c r="K37" i="7" l="1"/>
  <c r="E70" i="3" s="1"/>
  <c r="I38" i="7"/>
  <c r="J38" i="7"/>
  <c r="E39" i="7"/>
  <c r="H39" i="7"/>
  <c r="G39" i="7"/>
  <c r="F39" i="7"/>
  <c r="D39" i="7"/>
  <c r="A41" i="7"/>
  <c r="B74" i="3" s="1"/>
  <c r="C40" i="7"/>
  <c r="A42" i="7" l="1"/>
  <c r="B75" i="3" s="1"/>
  <c r="C41" i="7"/>
  <c r="J39" i="7"/>
  <c r="I39" i="7"/>
  <c r="G40" i="7"/>
  <c r="E40" i="7"/>
  <c r="H40" i="7"/>
  <c r="F40" i="7"/>
  <c r="D40" i="7"/>
  <c r="K38" i="7"/>
  <c r="E71" i="3" s="1"/>
  <c r="I40" i="7" l="1"/>
  <c r="K39" i="7"/>
  <c r="E72" i="3" s="1"/>
  <c r="G41" i="7"/>
  <c r="F41" i="7"/>
  <c r="D41" i="7"/>
  <c r="E41" i="7"/>
  <c r="H41" i="7"/>
  <c r="J40" i="7"/>
  <c r="A43" i="7"/>
  <c r="B76" i="3" s="1"/>
  <c r="C42" i="7"/>
  <c r="K40" i="7" l="1"/>
  <c r="E73" i="3" s="1"/>
  <c r="A44" i="7"/>
  <c r="B77" i="3" s="1"/>
  <c r="C43" i="7"/>
  <c r="F42" i="7"/>
  <c r="E42" i="7"/>
  <c r="H42" i="7"/>
  <c r="D42" i="7"/>
  <c r="G42" i="7"/>
  <c r="I41" i="7"/>
  <c r="J41" i="7"/>
  <c r="G43" i="7" l="1"/>
  <c r="H43" i="7"/>
  <c r="F43" i="7"/>
  <c r="E43" i="7"/>
  <c r="D43" i="7"/>
  <c r="J42" i="7"/>
  <c r="I42" i="7"/>
  <c r="K41" i="7"/>
  <c r="E74" i="3" s="1"/>
  <c r="A45" i="7"/>
  <c r="B78" i="3" s="1"/>
  <c r="C44" i="7"/>
  <c r="K42" i="7" l="1"/>
  <c r="E75" i="3" s="1"/>
  <c r="J43" i="7"/>
  <c r="I43" i="7"/>
  <c r="G44" i="7"/>
  <c r="H44" i="7"/>
  <c r="F44" i="7"/>
  <c r="D44" i="7"/>
  <c r="E44" i="7"/>
  <c r="A46" i="7"/>
  <c r="B79" i="3" s="1"/>
  <c r="C45" i="7"/>
  <c r="K43" i="7" l="1"/>
  <c r="E76" i="3" s="1"/>
  <c r="G45" i="7"/>
  <c r="D45" i="7"/>
  <c r="E45" i="7"/>
  <c r="F45" i="7"/>
  <c r="H45" i="7"/>
  <c r="A47" i="7"/>
  <c r="B80" i="3" s="1"/>
  <c r="C46" i="7"/>
  <c r="J44" i="7"/>
  <c r="I44" i="7"/>
  <c r="K44" i="7" l="1"/>
  <c r="E77" i="3" s="1"/>
  <c r="A48" i="7"/>
  <c r="B81" i="3" s="1"/>
  <c r="C47" i="7"/>
  <c r="G46" i="7"/>
  <c r="F46" i="7"/>
  <c r="E46" i="7"/>
  <c r="H46" i="7"/>
  <c r="D46" i="7"/>
  <c r="I45" i="7"/>
  <c r="J45" i="7"/>
  <c r="J46" i="7" l="1"/>
  <c r="I46" i="7"/>
  <c r="K45" i="7"/>
  <c r="E78" i="3" s="1"/>
  <c r="E47" i="7"/>
  <c r="F47" i="7"/>
  <c r="D47" i="7"/>
  <c r="G47" i="7"/>
  <c r="H47" i="7"/>
  <c r="A49" i="7"/>
  <c r="B82" i="3" s="1"/>
  <c r="C48" i="7"/>
  <c r="K46" i="7" l="1"/>
  <c r="E79" i="3" s="1"/>
  <c r="G48" i="7"/>
  <c r="F48" i="7"/>
  <c r="E48" i="7"/>
  <c r="H48" i="7"/>
  <c r="D48" i="7"/>
  <c r="J47" i="7"/>
  <c r="I47" i="7"/>
  <c r="A50" i="7"/>
  <c r="B83" i="3" s="1"/>
  <c r="C49" i="7"/>
  <c r="K47" i="7" l="1"/>
  <c r="E80" i="3" s="1"/>
  <c r="A51" i="7"/>
  <c r="B84" i="3" s="1"/>
  <c r="C50" i="7"/>
  <c r="G49" i="7"/>
  <c r="F49" i="7"/>
  <c r="D49" i="7"/>
  <c r="H49" i="7"/>
  <c r="E49" i="7"/>
  <c r="J48" i="7"/>
  <c r="I48" i="7"/>
  <c r="K48" i="7" l="1"/>
  <c r="E81" i="3" s="1"/>
  <c r="J49" i="7"/>
  <c r="I49" i="7"/>
  <c r="G50" i="7"/>
  <c r="D50" i="7"/>
  <c r="E50" i="7"/>
  <c r="H50" i="7"/>
  <c r="F50" i="7"/>
  <c r="A52" i="7"/>
  <c r="B85" i="3" s="1"/>
  <c r="C51" i="7"/>
  <c r="K49" i="7" l="1"/>
  <c r="E82" i="3" s="1"/>
  <c r="A53" i="7"/>
  <c r="B86" i="3" s="1"/>
  <c r="C52" i="7"/>
  <c r="G51" i="7"/>
  <c r="E51" i="7"/>
  <c r="D51" i="7"/>
  <c r="F51" i="7"/>
  <c r="H51" i="7"/>
  <c r="I50" i="7"/>
  <c r="J50" i="7"/>
  <c r="K50" i="7" l="1"/>
  <c r="E83" i="3" s="1"/>
  <c r="D52" i="7"/>
  <c r="H52" i="7"/>
  <c r="E52" i="7"/>
  <c r="F52" i="7"/>
  <c r="G52" i="7"/>
  <c r="I51" i="7"/>
  <c r="J51" i="7"/>
  <c r="A54" i="7"/>
  <c r="B87" i="3" s="1"/>
  <c r="C53" i="7"/>
  <c r="G53" i="7" l="1"/>
  <c r="H53" i="7"/>
  <c r="E53" i="7"/>
  <c r="F53" i="7"/>
  <c r="D53" i="7"/>
  <c r="I52" i="7"/>
  <c r="J52" i="7"/>
  <c r="K51" i="7"/>
  <c r="E84" i="3" s="1"/>
  <c r="C54" i="7"/>
  <c r="A55" i="7"/>
  <c r="B88" i="3" s="1"/>
  <c r="K52" i="7" l="1"/>
  <c r="E85" i="3" s="1"/>
  <c r="A56" i="7"/>
  <c r="B89" i="3" s="1"/>
  <c r="C55" i="7"/>
  <c r="H54" i="7"/>
  <c r="F54" i="7"/>
  <c r="G54" i="7"/>
  <c r="D54" i="7"/>
  <c r="E54" i="7"/>
  <c r="J53" i="7"/>
  <c r="I53" i="7"/>
  <c r="K53" i="7" l="1"/>
  <c r="E86" i="3" s="1"/>
  <c r="C56" i="7"/>
  <c r="A57" i="7"/>
  <c r="B90" i="3" s="1"/>
  <c r="H55" i="7"/>
  <c r="D55" i="7"/>
  <c r="G55" i="7"/>
  <c r="F55" i="7"/>
  <c r="E55" i="7"/>
  <c r="I54" i="7"/>
  <c r="J54" i="7"/>
  <c r="F56" i="7" l="1"/>
  <c r="H56" i="7"/>
  <c r="D56" i="7"/>
  <c r="G56" i="7"/>
  <c r="E56" i="7"/>
  <c r="C57" i="7"/>
  <c r="A58" i="7"/>
  <c r="B91" i="3" s="1"/>
  <c r="K54" i="7"/>
  <c r="E87" i="3" s="1"/>
  <c r="I55" i="7"/>
  <c r="J55" i="7"/>
  <c r="K55" i="7" l="1"/>
  <c r="E88" i="3" s="1"/>
  <c r="I56" i="7"/>
  <c r="J56" i="7"/>
  <c r="H57" i="7"/>
  <c r="F57" i="7"/>
  <c r="E57" i="7"/>
  <c r="G57" i="7"/>
  <c r="D57" i="7"/>
  <c r="C58" i="7"/>
  <c r="A59" i="7"/>
  <c r="B92" i="3" s="1"/>
  <c r="G58" i="7" l="1"/>
  <c r="E58" i="7"/>
  <c r="H58" i="7"/>
  <c r="D58" i="7"/>
  <c r="F58" i="7"/>
  <c r="A60" i="7"/>
  <c r="B93" i="3" s="1"/>
  <c r="C59" i="7"/>
  <c r="I57" i="7"/>
  <c r="J57" i="7"/>
  <c r="K56" i="7"/>
  <c r="E89" i="3" s="1"/>
  <c r="C60" i="7" l="1"/>
  <c r="A61" i="7"/>
  <c r="B94" i="3" s="1"/>
  <c r="J58" i="7"/>
  <c r="I58" i="7"/>
  <c r="K57" i="7"/>
  <c r="E90" i="3" s="1"/>
  <c r="H59" i="7"/>
  <c r="G59" i="7"/>
  <c r="D59" i="7"/>
  <c r="F59" i="7"/>
  <c r="E59" i="7"/>
  <c r="K58" i="7" l="1"/>
  <c r="E91" i="3" s="1"/>
  <c r="G60" i="7"/>
  <c r="D60" i="7"/>
  <c r="E60" i="7"/>
  <c r="H60" i="7"/>
  <c r="F60" i="7"/>
  <c r="J59" i="7"/>
  <c r="I59" i="7"/>
  <c r="A62" i="7"/>
  <c r="B95" i="3" s="1"/>
  <c r="C61" i="7"/>
  <c r="K59" i="7" l="1"/>
  <c r="E92" i="3" s="1"/>
  <c r="D61" i="7"/>
  <c r="F61" i="7"/>
  <c r="H61" i="7"/>
  <c r="G61" i="7"/>
  <c r="E61" i="7"/>
  <c r="C62" i="7"/>
  <c r="A63" i="7"/>
  <c r="B96" i="3" s="1"/>
  <c r="I60" i="7"/>
  <c r="J60" i="7"/>
  <c r="K60" i="7" l="1"/>
  <c r="E93" i="3" s="1"/>
  <c r="E62" i="7"/>
  <c r="F62" i="7"/>
  <c r="H62" i="7"/>
  <c r="G62" i="7"/>
  <c r="D62" i="7"/>
  <c r="J61" i="7"/>
  <c r="I61" i="7"/>
  <c r="A64" i="7"/>
  <c r="B97" i="3" s="1"/>
  <c r="C63" i="7"/>
  <c r="F63" i="7" l="1"/>
  <c r="G63" i="7"/>
  <c r="D63" i="7"/>
  <c r="E63" i="7"/>
  <c r="H63" i="7"/>
  <c r="K61" i="7"/>
  <c r="E94" i="3" s="1"/>
  <c r="I62" i="7"/>
  <c r="J62" i="7"/>
  <c r="A65" i="7"/>
  <c r="B98" i="3" s="1"/>
  <c r="C64" i="7"/>
  <c r="G64" i="7" l="1"/>
  <c r="F64" i="7"/>
  <c r="H64" i="7"/>
  <c r="E64" i="7"/>
  <c r="D64" i="7"/>
  <c r="K62" i="7"/>
  <c r="E95" i="3" s="1"/>
  <c r="C65" i="7"/>
  <c r="A66" i="7"/>
  <c r="B99" i="3" s="1"/>
  <c r="J63" i="7"/>
  <c r="I63" i="7"/>
  <c r="K63" i="7" l="1"/>
  <c r="E96" i="3" s="1"/>
  <c r="J64" i="7"/>
  <c r="I64" i="7"/>
  <c r="A67" i="7"/>
  <c r="B100" i="3" s="1"/>
  <c r="C66" i="7"/>
  <c r="D65" i="7"/>
  <c r="G65" i="7"/>
  <c r="E65" i="7"/>
  <c r="F65" i="7"/>
  <c r="H65" i="7"/>
  <c r="K64" i="7" l="1"/>
  <c r="E97" i="3" s="1"/>
  <c r="J65" i="7"/>
  <c r="I65" i="7"/>
  <c r="G66" i="7"/>
  <c r="D66" i="7"/>
  <c r="H66" i="7"/>
  <c r="E66" i="7"/>
  <c r="F66" i="7"/>
  <c r="A68" i="7"/>
  <c r="B101" i="3" s="1"/>
  <c r="C67" i="7"/>
  <c r="K65" i="7" l="1"/>
  <c r="E98" i="3" s="1"/>
  <c r="H67" i="7"/>
  <c r="D67" i="7"/>
  <c r="F67" i="7"/>
  <c r="E67" i="7"/>
  <c r="G67" i="7"/>
  <c r="C68" i="7"/>
  <c r="A69" i="7"/>
  <c r="B102" i="3" s="1"/>
  <c r="I66" i="7"/>
  <c r="J66" i="7"/>
  <c r="D68" i="7" l="1"/>
  <c r="F68" i="7"/>
  <c r="E68" i="7"/>
  <c r="H68" i="7"/>
  <c r="G68" i="7"/>
  <c r="K66" i="7"/>
  <c r="E99" i="3" s="1"/>
  <c r="A70" i="7"/>
  <c r="B103" i="3" s="1"/>
  <c r="C69" i="7"/>
  <c r="I67" i="7"/>
  <c r="J67" i="7"/>
  <c r="J68" i="7" l="1"/>
  <c r="I68" i="7"/>
  <c r="K67" i="7"/>
  <c r="E100" i="3" s="1"/>
  <c r="H69" i="7"/>
  <c r="D69" i="7"/>
  <c r="E69" i="7"/>
  <c r="F69" i="7"/>
  <c r="G69" i="7"/>
  <c r="A71" i="7"/>
  <c r="B104" i="3" s="1"/>
  <c r="C70" i="7"/>
  <c r="K68" i="7" l="1"/>
  <c r="E101" i="3" s="1"/>
  <c r="E70" i="7"/>
  <c r="H70" i="7"/>
  <c r="D70" i="7"/>
  <c r="F70" i="7"/>
  <c r="G70" i="7"/>
  <c r="J69" i="7"/>
  <c r="I69" i="7"/>
  <c r="A72" i="7"/>
  <c r="B105" i="3" s="1"/>
  <c r="C71" i="7"/>
  <c r="K69" i="7" l="1"/>
  <c r="E102" i="3" s="1"/>
  <c r="H71" i="7"/>
  <c r="E71" i="7"/>
  <c r="D71" i="7"/>
  <c r="F71" i="7"/>
  <c r="G71" i="7"/>
  <c r="C72" i="7"/>
  <c r="A73" i="7"/>
  <c r="B106" i="3" s="1"/>
  <c r="I70" i="7"/>
  <c r="J70" i="7"/>
  <c r="K70" i="7" l="1"/>
  <c r="E103" i="3" s="1"/>
  <c r="G72" i="7"/>
  <c r="D72" i="7"/>
  <c r="F72" i="7"/>
  <c r="E72" i="7"/>
  <c r="H72" i="7"/>
  <c r="C73" i="7"/>
  <c r="A74" i="7"/>
  <c r="B107" i="3" s="1"/>
  <c r="J71" i="7"/>
  <c r="I71" i="7"/>
  <c r="K71" i="7" l="1"/>
  <c r="E104" i="3" s="1"/>
  <c r="H73" i="7"/>
  <c r="D73" i="7"/>
  <c r="E73" i="7"/>
  <c r="G73" i="7"/>
  <c r="F73" i="7"/>
  <c r="C74" i="7"/>
  <c r="A75" i="7"/>
  <c r="B108" i="3" s="1"/>
  <c r="J72" i="7"/>
  <c r="I72" i="7"/>
  <c r="K72" i="7" l="1"/>
  <c r="E105" i="3" s="1"/>
  <c r="G74" i="7"/>
  <c r="E74" i="7"/>
  <c r="D74" i="7"/>
  <c r="F74" i="7"/>
  <c r="H74" i="7"/>
  <c r="C75" i="7"/>
  <c r="A76" i="7"/>
  <c r="B109" i="3" s="1"/>
  <c r="J73" i="7"/>
  <c r="I73" i="7"/>
  <c r="K73" i="7" l="1"/>
  <c r="E106" i="3" s="1"/>
  <c r="G75" i="7"/>
  <c r="H75" i="7"/>
  <c r="D75" i="7"/>
  <c r="F75" i="7"/>
  <c r="E75" i="7"/>
  <c r="C76" i="7"/>
  <c r="A77" i="7"/>
  <c r="B110" i="3" s="1"/>
  <c r="J74" i="7"/>
  <c r="I74" i="7"/>
  <c r="K74" i="7" l="1"/>
  <c r="E107" i="3" s="1"/>
  <c r="D76" i="7"/>
  <c r="F76" i="7"/>
  <c r="E76" i="7"/>
  <c r="H76" i="7"/>
  <c r="G76" i="7"/>
  <c r="J75" i="7"/>
  <c r="I75" i="7"/>
  <c r="A78" i="7"/>
  <c r="B111" i="3" s="1"/>
  <c r="C77" i="7"/>
  <c r="K75" i="7" l="1"/>
  <c r="E108" i="3" s="1"/>
  <c r="I76" i="7"/>
  <c r="J76" i="7"/>
  <c r="H77" i="7"/>
  <c r="F77" i="7"/>
  <c r="E77" i="7"/>
  <c r="D77" i="7"/>
  <c r="G77" i="7"/>
  <c r="A79" i="7"/>
  <c r="B112" i="3" s="1"/>
  <c r="C78" i="7"/>
  <c r="H78" i="7" l="1"/>
  <c r="D78" i="7"/>
  <c r="G78" i="7"/>
  <c r="F78" i="7"/>
  <c r="E78" i="7"/>
  <c r="I77" i="7"/>
  <c r="J77" i="7"/>
  <c r="C79" i="7"/>
  <c r="A80" i="7"/>
  <c r="B113" i="3" s="1"/>
  <c r="K76" i="7"/>
  <c r="E109" i="3" s="1"/>
  <c r="C80" i="7" l="1"/>
  <c r="A81" i="7"/>
  <c r="B114" i="3" s="1"/>
  <c r="F79" i="7"/>
  <c r="E79" i="7"/>
  <c r="D79" i="7"/>
  <c r="H79" i="7"/>
  <c r="G79" i="7"/>
  <c r="K77" i="7"/>
  <c r="E110" i="3" s="1"/>
  <c r="J78" i="7"/>
  <c r="I78" i="7"/>
  <c r="K78" i="7" l="1"/>
  <c r="E111" i="3" s="1"/>
  <c r="J79" i="7"/>
  <c r="I79" i="7"/>
  <c r="A82" i="7"/>
  <c r="B115" i="3" s="1"/>
  <c r="C81" i="7"/>
  <c r="G80" i="7"/>
  <c r="D80" i="7"/>
  <c r="F80" i="7"/>
  <c r="E80" i="7"/>
  <c r="H80" i="7"/>
  <c r="K79" i="7" l="1"/>
  <c r="E112" i="3" s="1"/>
  <c r="H81" i="7"/>
  <c r="E81" i="7"/>
  <c r="G81" i="7"/>
  <c r="F81" i="7"/>
  <c r="D81" i="7"/>
  <c r="J80" i="7"/>
  <c r="I80" i="7"/>
  <c r="A83" i="7"/>
  <c r="B116" i="3" s="1"/>
  <c r="C82" i="7"/>
  <c r="K80" i="7" l="1"/>
  <c r="E113" i="3" s="1"/>
  <c r="C83" i="7"/>
  <c r="A84" i="7"/>
  <c r="B117" i="3" s="1"/>
  <c r="F82" i="7"/>
  <c r="E82" i="7"/>
  <c r="D82" i="7"/>
  <c r="H82" i="7"/>
  <c r="G82" i="7"/>
  <c r="I81" i="7"/>
  <c r="J81" i="7"/>
  <c r="J82" i="7" l="1"/>
  <c r="I82" i="7"/>
  <c r="G83" i="7"/>
  <c r="F83" i="7"/>
  <c r="D83" i="7"/>
  <c r="E83" i="7"/>
  <c r="H83" i="7"/>
  <c r="A85" i="7"/>
  <c r="B118" i="3" s="1"/>
  <c r="C84" i="7"/>
  <c r="K81" i="7"/>
  <c r="E114" i="3" s="1"/>
  <c r="K82" i="7" l="1"/>
  <c r="E115" i="3" s="1"/>
  <c r="G84" i="7"/>
  <c r="H84" i="7"/>
  <c r="D84" i="7"/>
  <c r="E84" i="7"/>
  <c r="F84" i="7"/>
  <c r="J83" i="7"/>
  <c r="I83" i="7"/>
  <c r="C85" i="7"/>
  <c r="A86" i="7"/>
  <c r="B119" i="3" s="1"/>
  <c r="K83" i="7" l="1"/>
  <c r="E116" i="3" s="1"/>
  <c r="A87" i="7"/>
  <c r="B120" i="3" s="1"/>
  <c r="C86" i="7"/>
  <c r="F85" i="7"/>
  <c r="G85" i="7"/>
  <c r="H85" i="7"/>
  <c r="D85" i="7"/>
  <c r="E85" i="7"/>
  <c r="J84" i="7"/>
  <c r="I84" i="7"/>
  <c r="K84" i="7" l="1"/>
  <c r="E117" i="3" s="1"/>
  <c r="I85" i="7"/>
  <c r="J85" i="7"/>
  <c r="C87" i="7"/>
  <c r="A88" i="7"/>
  <c r="B121" i="3" s="1"/>
  <c r="E86" i="7"/>
  <c r="D86" i="7"/>
  <c r="G86" i="7"/>
  <c r="F86" i="7"/>
  <c r="H86" i="7"/>
  <c r="K85" i="7" l="1"/>
  <c r="E118" i="3" s="1"/>
  <c r="G87" i="7"/>
  <c r="E87" i="7"/>
  <c r="F87" i="7"/>
  <c r="H87" i="7"/>
  <c r="D87" i="7"/>
  <c r="J86" i="7"/>
  <c r="I86" i="7"/>
  <c r="A89" i="7"/>
  <c r="B122" i="3" s="1"/>
  <c r="C88" i="7"/>
  <c r="K86" i="7" l="1"/>
  <c r="E119" i="3" s="1"/>
  <c r="D88" i="7"/>
  <c r="H88" i="7"/>
  <c r="F88" i="7"/>
  <c r="G88" i="7"/>
  <c r="E88" i="7"/>
  <c r="I87" i="7"/>
  <c r="J87" i="7"/>
  <c r="A90" i="7"/>
  <c r="B123" i="3" s="1"/>
  <c r="C89" i="7"/>
  <c r="K87" i="7" l="1"/>
  <c r="E120" i="3" s="1"/>
  <c r="D89" i="7"/>
  <c r="H89" i="7"/>
  <c r="F89" i="7"/>
  <c r="E89" i="7"/>
  <c r="G89" i="7"/>
  <c r="A91" i="7"/>
  <c r="B124" i="3" s="1"/>
  <c r="C90" i="7"/>
  <c r="J88" i="7"/>
  <c r="I88" i="7"/>
  <c r="K88" i="7" l="1"/>
  <c r="E121" i="3" s="1"/>
  <c r="C91" i="7"/>
  <c r="A92" i="7"/>
  <c r="B125" i="3" s="1"/>
  <c r="I89" i="7"/>
  <c r="J89" i="7"/>
  <c r="D90" i="7"/>
  <c r="H90" i="7"/>
  <c r="F90" i="7"/>
  <c r="G90" i="7"/>
  <c r="E90" i="7"/>
  <c r="K89" i="7" l="1"/>
  <c r="E122" i="3" s="1"/>
  <c r="J90" i="7"/>
  <c r="I90" i="7"/>
  <c r="F91" i="7"/>
  <c r="H91" i="7"/>
  <c r="E91" i="7"/>
  <c r="G91" i="7"/>
  <c r="D91" i="7"/>
  <c r="A93" i="7"/>
  <c r="B126" i="3" s="1"/>
  <c r="C92" i="7"/>
  <c r="K90" i="7" l="1"/>
  <c r="E123" i="3" s="1"/>
  <c r="J91" i="7"/>
  <c r="I91" i="7"/>
  <c r="A94" i="7"/>
  <c r="B127" i="3" s="1"/>
  <c r="C93" i="7"/>
  <c r="E92" i="7"/>
  <c r="H92" i="7"/>
  <c r="D92" i="7"/>
  <c r="F92" i="7"/>
  <c r="G92" i="7"/>
  <c r="I92" i="7" l="1"/>
  <c r="J92" i="7"/>
  <c r="F93" i="7"/>
  <c r="H93" i="7"/>
  <c r="G93" i="7"/>
  <c r="E93" i="7"/>
  <c r="D93" i="7"/>
  <c r="K91" i="7"/>
  <c r="E124" i="3" s="1"/>
  <c r="C94" i="7"/>
  <c r="A95" i="7"/>
  <c r="B128" i="3" s="1"/>
  <c r="A96" i="7" l="1"/>
  <c r="B129" i="3" s="1"/>
  <c r="C95" i="7"/>
  <c r="J93" i="7"/>
  <c r="I93" i="7"/>
  <c r="D94" i="7"/>
  <c r="G94" i="7"/>
  <c r="E94" i="7"/>
  <c r="F94" i="7"/>
  <c r="H94" i="7"/>
  <c r="K92" i="7"/>
  <c r="E125" i="3" s="1"/>
  <c r="K93" i="7" l="1"/>
  <c r="E126" i="3" s="1"/>
  <c r="H95" i="7"/>
  <c r="E95" i="7"/>
  <c r="D95" i="7"/>
  <c r="F95" i="7"/>
  <c r="G95" i="7"/>
  <c r="I94" i="7"/>
  <c r="J94" i="7"/>
  <c r="A97" i="7"/>
  <c r="B130" i="3" s="1"/>
  <c r="C96" i="7"/>
  <c r="A98" i="7" l="1"/>
  <c r="B131" i="3" s="1"/>
  <c r="C97" i="7"/>
  <c r="K94" i="7"/>
  <c r="E127" i="3" s="1"/>
  <c r="D96" i="7"/>
  <c r="H96" i="7"/>
  <c r="F96" i="7"/>
  <c r="G96" i="7"/>
  <c r="E96" i="7"/>
  <c r="I95" i="7"/>
  <c r="J95" i="7"/>
  <c r="K95" i="7" l="1"/>
  <c r="E128" i="3" s="1"/>
  <c r="I96" i="7"/>
  <c r="J96" i="7"/>
  <c r="C98" i="7"/>
  <c r="A99" i="7"/>
  <c r="B132" i="3" s="1"/>
  <c r="D97" i="7"/>
  <c r="H97" i="7"/>
  <c r="F97" i="7"/>
  <c r="G97" i="7"/>
  <c r="E97" i="7"/>
  <c r="A100" i="7" l="1"/>
  <c r="B133" i="3" s="1"/>
  <c r="C99" i="7"/>
  <c r="G98" i="7"/>
  <c r="H98" i="7"/>
  <c r="E98" i="7"/>
  <c r="D98" i="7"/>
  <c r="F98" i="7"/>
  <c r="K96" i="7"/>
  <c r="E129" i="3" s="1"/>
  <c r="J97" i="7"/>
  <c r="I97" i="7"/>
  <c r="K97" i="7" l="1"/>
  <c r="E130" i="3" s="1"/>
  <c r="I98" i="7"/>
  <c r="J98" i="7"/>
  <c r="E99" i="7"/>
  <c r="G99" i="7"/>
  <c r="D99" i="7"/>
  <c r="H99" i="7"/>
  <c r="F99" i="7"/>
  <c r="C100" i="7"/>
  <c r="A101" i="7"/>
  <c r="B134" i="3" s="1"/>
  <c r="K98" i="7" l="1"/>
  <c r="E131" i="3" s="1"/>
  <c r="A102" i="7"/>
  <c r="B135" i="3" s="1"/>
  <c r="C101" i="7"/>
  <c r="H100" i="7"/>
  <c r="E100" i="7"/>
  <c r="D100" i="7"/>
  <c r="F100" i="7"/>
  <c r="G100" i="7"/>
  <c r="I99" i="7"/>
  <c r="J99" i="7"/>
  <c r="H101" i="7" l="1"/>
  <c r="E101" i="7"/>
  <c r="D101" i="7"/>
  <c r="G101" i="7"/>
  <c r="F101" i="7"/>
  <c r="A103" i="7"/>
  <c r="B136" i="3" s="1"/>
  <c r="C102" i="7"/>
  <c r="K99" i="7"/>
  <c r="E132" i="3" s="1"/>
  <c r="J100" i="7"/>
  <c r="I100" i="7"/>
  <c r="K100" i="7" l="1"/>
  <c r="E133" i="3" s="1"/>
  <c r="C103" i="7"/>
  <c r="A104" i="7"/>
  <c r="B137" i="3" s="1"/>
  <c r="H102" i="7"/>
  <c r="E102" i="7"/>
  <c r="D102" i="7"/>
  <c r="F102" i="7"/>
  <c r="G102" i="7"/>
  <c r="I101" i="7"/>
  <c r="J101" i="7"/>
  <c r="F103" i="7" l="1"/>
  <c r="E103" i="7"/>
  <c r="G103" i="7"/>
  <c r="H103" i="7"/>
  <c r="D103" i="7"/>
  <c r="A105" i="7"/>
  <c r="B138" i="3" s="1"/>
  <c r="C104" i="7"/>
  <c r="K101" i="7"/>
  <c r="E134" i="3" s="1"/>
  <c r="I102" i="7"/>
  <c r="J102" i="7"/>
  <c r="K102" i="7" l="1"/>
  <c r="E135" i="3" s="1"/>
  <c r="J103" i="7"/>
  <c r="I103" i="7"/>
  <c r="C105" i="7"/>
  <c r="A106" i="7"/>
  <c r="B139" i="3" s="1"/>
  <c r="F104" i="7"/>
  <c r="E104" i="7"/>
  <c r="G104" i="7"/>
  <c r="H104" i="7"/>
  <c r="D104" i="7"/>
  <c r="K103" i="7" l="1"/>
  <c r="E136" i="3" s="1"/>
  <c r="I104" i="7"/>
  <c r="J104" i="7"/>
  <c r="A107" i="7"/>
  <c r="B140" i="3" s="1"/>
  <c r="C106" i="7"/>
  <c r="E105" i="7"/>
  <c r="F105" i="7"/>
  <c r="D105" i="7"/>
  <c r="G105" i="7"/>
  <c r="H105" i="7"/>
  <c r="K104" i="7" l="1"/>
  <c r="E137" i="3" s="1"/>
  <c r="J105" i="7"/>
  <c r="I105" i="7"/>
  <c r="D106" i="7"/>
  <c r="F106" i="7"/>
  <c r="G106" i="7"/>
  <c r="H106" i="7"/>
  <c r="E106" i="7"/>
  <c r="C107" i="7"/>
  <c r="A108" i="7"/>
  <c r="B141" i="3" s="1"/>
  <c r="K105" i="7" l="1"/>
  <c r="E138" i="3" s="1"/>
  <c r="A109" i="7"/>
  <c r="B142" i="3" s="1"/>
  <c r="C108" i="7"/>
  <c r="J106" i="7"/>
  <c r="I106" i="7"/>
  <c r="G107" i="7"/>
  <c r="E107" i="7"/>
  <c r="D107" i="7"/>
  <c r="H107" i="7"/>
  <c r="F107" i="7"/>
  <c r="K106" i="7" l="1"/>
  <c r="E139" i="3" s="1"/>
  <c r="G108" i="7"/>
  <c r="F108" i="7"/>
  <c r="H108" i="7"/>
  <c r="E108" i="7"/>
  <c r="D108" i="7"/>
  <c r="C109" i="7"/>
  <c r="A110" i="7"/>
  <c r="B143" i="3" s="1"/>
  <c r="J107" i="7"/>
  <c r="I107" i="7"/>
  <c r="K107" i="7" l="1"/>
  <c r="E140" i="3" s="1"/>
  <c r="H109" i="7"/>
  <c r="F109" i="7"/>
  <c r="D109" i="7"/>
  <c r="G109" i="7"/>
  <c r="E109" i="7"/>
  <c r="J108" i="7"/>
  <c r="I108" i="7"/>
  <c r="C110" i="7"/>
  <c r="A111" i="7"/>
  <c r="B144" i="3" s="1"/>
  <c r="K108" i="7" l="1"/>
  <c r="E141" i="3" s="1"/>
  <c r="C111" i="7"/>
  <c r="A112" i="7"/>
  <c r="B145" i="3" s="1"/>
  <c r="G110" i="7"/>
  <c r="H110" i="7"/>
  <c r="E110" i="7"/>
  <c r="D110" i="7"/>
  <c r="F110" i="7"/>
  <c r="J109" i="7"/>
  <c r="I109" i="7"/>
  <c r="K109" i="7" l="1"/>
  <c r="E142" i="3" s="1"/>
  <c r="A113" i="7"/>
  <c r="B146" i="3" s="1"/>
  <c r="C112" i="7"/>
  <c r="E111" i="7"/>
  <c r="F111" i="7"/>
  <c r="D111" i="7"/>
  <c r="H111" i="7"/>
  <c r="G111" i="7"/>
  <c r="J110" i="7"/>
  <c r="I110" i="7"/>
  <c r="K110" i="7" l="1"/>
  <c r="E143" i="3" s="1"/>
  <c r="C113" i="7"/>
  <c r="A114" i="7"/>
  <c r="B147" i="3" s="1"/>
  <c r="I111" i="7"/>
  <c r="J111" i="7"/>
  <c r="H112" i="7"/>
  <c r="D112" i="7"/>
  <c r="G112" i="7"/>
  <c r="F112" i="7"/>
  <c r="E112" i="7"/>
  <c r="I112" i="7" l="1"/>
  <c r="J112" i="7"/>
  <c r="D113" i="7"/>
  <c r="H113" i="7"/>
  <c r="F113" i="7"/>
  <c r="E113" i="7"/>
  <c r="G113" i="7"/>
  <c r="A115" i="7"/>
  <c r="B148" i="3" s="1"/>
  <c r="C114" i="7"/>
  <c r="K111" i="7"/>
  <c r="E144" i="3" s="1"/>
  <c r="F114" i="7" l="1"/>
  <c r="G114" i="7"/>
  <c r="D114" i="7"/>
  <c r="E114" i="7"/>
  <c r="H114" i="7"/>
  <c r="J113" i="7"/>
  <c r="I113" i="7"/>
  <c r="C115" i="7"/>
  <c r="A116" i="7"/>
  <c r="B149" i="3" s="1"/>
  <c r="K112" i="7"/>
  <c r="E145" i="3" s="1"/>
  <c r="C116" i="7" l="1"/>
  <c r="A117" i="7"/>
  <c r="B150" i="3" s="1"/>
  <c r="K113" i="7"/>
  <c r="E146" i="3" s="1"/>
  <c r="H115" i="7"/>
  <c r="F115" i="7"/>
  <c r="D115" i="7"/>
  <c r="G115" i="7"/>
  <c r="E115" i="7"/>
  <c r="J114" i="7"/>
  <c r="I114" i="7"/>
  <c r="K114" i="7" l="1"/>
  <c r="E147" i="3" s="1"/>
  <c r="A118" i="7"/>
  <c r="B151" i="3" s="1"/>
  <c r="C117" i="7"/>
  <c r="F116" i="7"/>
  <c r="H116" i="7"/>
  <c r="D116" i="7"/>
  <c r="G116" i="7"/>
  <c r="E116" i="7"/>
  <c r="J115" i="7"/>
  <c r="I115" i="7"/>
  <c r="K115" i="7" l="1"/>
  <c r="E148" i="3" s="1"/>
  <c r="A119" i="7"/>
  <c r="B152" i="3" s="1"/>
  <c r="C118" i="7"/>
  <c r="I116" i="7"/>
  <c r="J116" i="7"/>
  <c r="E117" i="7"/>
  <c r="H117" i="7"/>
  <c r="F117" i="7"/>
  <c r="D117" i="7"/>
  <c r="G117" i="7"/>
  <c r="D118" i="7" l="1"/>
  <c r="H118" i="7"/>
  <c r="F118" i="7"/>
  <c r="G118" i="7"/>
  <c r="E118" i="7"/>
  <c r="A120" i="7"/>
  <c r="B153" i="3" s="1"/>
  <c r="C119" i="7"/>
  <c r="J117" i="7"/>
  <c r="I117" i="7"/>
  <c r="K116" i="7"/>
  <c r="E149" i="3" s="1"/>
  <c r="A121" i="7" l="1"/>
  <c r="B154" i="3" s="1"/>
  <c r="C120" i="7"/>
  <c r="K117" i="7"/>
  <c r="E150" i="3" s="1"/>
  <c r="I118" i="7"/>
  <c r="J118" i="7"/>
  <c r="G119" i="7"/>
  <c r="D119" i="7"/>
  <c r="E119" i="7"/>
  <c r="H119" i="7"/>
  <c r="F119" i="7"/>
  <c r="D120" i="7" l="1"/>
  <c r="G120" i="7"/>
  <c r="H120" i="7"/>
  <c r="E120" i="7"/>
  <c r="F120" i="7"/>
  <c r="J119" i="7"/>
  <c r="I119" i="7"/>
  <c r="C121" i="7"/>
  <c r="A122" i="7"/>
  <c r="B155" i="3" s="1"/>
  <c r="K118" i="7"/>
  <c r="E151" i="3" s="1"/>
  <c r="K119" i="7" l="1"/>
  <c r="E152" i="3" s="1"/>
  <c r="A123" i="7"/>
  <c r="B156" i="3" s="1"/>
  <c r="C122" i="7"/>
  <c r="J120" i="7"/>
  <c r="I120" i="7"/>
  <c r="H121" i="7"/>
  <c r="E121" i="7"/>
  <c r="D121" i="7"/>
  <c r="F121" i="7"/>
  <c r="G121" i="7"/>
  <c r="K120" i="7" l="1"/>
  <c r="E153" i="3" s="1"/>
  <c r="J121" i="7"/>
  <c r="I121" i="7"/>
  <c r="C123" i="7"/>
  <c r="A124" i="7"/>
  <c r="B157" i="3" s="1"/>
  <c r="D122" i="7"/>
  <c r="E122" i="7"/>
  <c r="F122" i="7"/>
  <c r="H122" i="7"/>
  <c r="G122" i="7"/>
  <c r="I122" i="7" l="1"/>
  <c r="J122" i="7"/>
  <c r="C124" i="7"/>
  <c r="A125" i="7"/>
  <c r="B158" i="3" s="1"/>
  <c r="K121" i="7"/>
  <c r="E154" i="3" s="1"/>
  <c r="H123" i="7"/>
  <c r="E123" i="7"/>
  <c r="D123" i="7"/>
  <c r="F123" i="7"/>
  <c r="G123" i="7"/>
  <c r="C125" i="7" l="1"/>
  <c r="A126" i="7"/>
  <c r="B159" i="3" s="1"/>
  <c r="J123" i="7"/>
  <c r="I123" i="7"/>
  <c r="H124" i="7"/>
  <c r="E124" i="7"/>
  <c r="D124" i="7"/>
  <c r="F124" i="7"/>
  <c r="G124" i="7"/>
  <c r="K122" i="7"/>
  <c r="E155" i="3" s="1"/>
  <c r="K123" i="7" l="1"/>
  <c r="E156" i="3" s="1"/>
  <c r="C126" i="7"/>
  <c r="A127" i="7"/>
  <c r="B160" i="3" s="1"/>
  <c r="J124" i="7"/>
  <c r="I124" i="7"/>
  <c r="D125" i="7"/>
  <c r="F125" i="7"/>
  <c r="E125" i="7"/>
  <c r="G125" i="7"/>
  <c r="H125" i="7"/>
  <c r="K124" i="7" l="1"/>
  <c r="E157" i="3" s="1"/>
  <c r="A128" i="7"/>
  <c r="B161" i="3" s="1"/>
  <c r="C127" i="7"/>
  <c r="J125" i="7"/>
  <c r="I125" i="7"/>
  <c r="E126" i="7"/>
  <c r="D126" i="7"/>
  <c r="F126" i="7"/>
  <c r="G126" i="7"/>
  <c r="H126" i="7"/>
  <c r="K125" i="7" l="1"/>
  <c r="E158" i="3" s="1"/>
  <c r="C128" i="7"/>
  <c r="A129" i="7"/>
  <c r="B162" i="3" s="1"/>
  <c r="D127" i="7"/>
  <c r="H127" i="7"/>
  <c r="F127" i="7"/>
  <c r="G127" i="7"/>
  <c r="E127" i="7"/>
  <c r="J126" i="7"/>
  <c r="I126" i="7"/>
  <c r="K126" i="7" l="1"/>
  <c r="E159" i="3" s="1"/>
  <c r="D128" i="7"/>
  <c r="E128" i="7"/>
  <c r="F128" i="7"/>
  <c r="G128" i="7"/>
  <c r="H128" i="7"/>
  <c r="C129" i="7"/>
  <c r="A130" i="7"/>
  <c r="B163" i="3" s="1"/>
  <c r="J127" i="7"/>
  <c r="I127" i="7"/>
  <c r="K127" i="7" l="1"/>
  <c r="E160" i="3" s="1"/>
  <c r="E129" i="7"/>
  <c r="H129" i="7"/>
  <c r="D129" i="7"/>
  <c r="F129" i="7"/>
  <c r="G129" i="7"/>
  <c r="C130" i="7"/>
  <c r="A131" i="7"/>
  <c r="B164" i="3" s="1"/>
  <c r="I128" i="7"/>
  <c r="J128" i="7"/>
  <c r="K128" i="7" l="1"/>
  <c r="E161" i="3" s="1"/>
  <c r="J129" i="7"/>
  <c r="I129" i="7"/>
  <c r="A132" i="7"/>
  <c r="B165" i="3" s="1"/>
  <c r="C131" i="7"/>
  <c r="H130" i="7"/>
  <c r="F130" i="7"/>
  <c r="E130" i="7"/>
  <c r="D130" i="7"/>
  <c r="G130" i="7"/>
  <c r="G131" i="7" l="1"/>
  <c r="H131" i="7"/>
  <c r="F131" i="7"/>
  <c r="E131" i="7"/>
  <c r="D131" i="7"/>
  <c r="K129" i="7"/>
  <c r="E162" i="3" s="1"/>
  <c r="I130" i="7"/>
  <c r="J130" i="7"/>
  <c r="A133" i="7"/>
  <c r="B166" i="3" s="1"/>
  <c r="C132" i="7"/>
  <c r="E132" i="7" l="1"/>
  <c r="G132" i="7"/>
  <c r="F132" i="7"/>
  <c r="H132" i="7"/>
  <c r="D132" i="7"/>
  <c r="C133" i="7"/>
  <c r="A134" i="7"/>
  <c r="B167" i="3" s="1"/>
  <c r="K130" i="7"/>
  <c r="E163" i="3" s="1"/>
  <c r="J131" i="7"/>
  <c r="I131" i="7"/>
  <c r="K131" i="7" l="1"/>
  <c r="E164" i="3" s="1"/>
  <c r="I132" i="7"/>
  <c r="J132" i="7"/>
  <c r="G133" i="7"/>
  <c r="H133" i="7"/>
  <c r="E133" i="7"/>
  <c r="D133" i="7"/>
  <c r="F133" i="7"/>
  <c r="C134" i="7"/>
  <c r="A135" i="7"/>
  <c r="B168" i="3" s="1"/>
  <c r="I133" i="7" l="1"/>
  <c r="J133" i="7"/>
  <c r="A136" i="7"/>
  <c r="B169" i="3" s="1"/>
  <c r="C135" i="7"/>
  <c r="H134" i="7"/>
  <c r="D134" i="7"/>
  <c r="E134" i="7"/>
  <c r="F134" i="7"/>
  <c r="G134" i="7"/>
  <c r="K132" i="7"/>
  <c r="E165" i="3" s="1"/>
  <c r="D135" i="7" l="1"/>
  <c r="H135" i="7"/>
  <c r="F135" i="7"/>
  <c r="E135" i="7"/>
  <c r="G135" i="7"/>
  <c r="I134" i="7"/>
  <c r="J134" i="7"/>
  <c r="C136" i="7"/>
  <c r="A137" i="7"/>
  <c r="B170" i="3" s="1"/>
  <c r="K133" i="7"/>
  <c r="E166" i="3" s="1"/>
  <c r="C137" i="7" l="1"/>
  <c r="A138" i="7"/>
  <c r="B171" i="3" s="1"/>
  <c r="J135" i="7"/>
  <c r="I135" i="7"/>
  <c r="F136" i="7"/>
  <c r="D136" i="7"/>
  <c r="H136" i="7"/>
  <c r="G136" i="7"/>
  <c r="E136" i="7"/>
  <c r="K134" i="7"/>
  <c r="E167" i="3" s="1"/>
  <c r="K135" i="7" l="1"/>
  <c r="E168" i="3" s="1"/>
  <c r="C138" i="7"/>
  <c r="A139" i="7"/>
  <c r="B172" i="3" s="1"/>
  <c r="F137" i="7"/>
  <c r="G137" i="7"/>
  <c r="E137" i="7"/>
  <c r="D137" i="7"/>
  <c r="H137" i="7"/>
  <c r="J136" i="7"/>
  <c r="I136" i="7"/>
  <c r="K136" i="7" l="1"/>
  <c r="E169" i="3" s="1"/>
  <c r="E138" i="7"/>
  <c r="F138" i="7"/>
  <c r="G138" i="7"/>
  <c r="H138" i="7"/>
  <c r="D138" i="7"/>
  <c r="C139" i="7"/>
  <c r="A140" i="7"/>
  <c r="B173" i="3" s="1"/>
  <c r="J137" i="7"/>
  <c r="I137" i="7"/>
  <c r="K137" i="7" l="1"/>
  <c r="E170" i="3" s="1"/>
  <c r="E139" i="7"/>
  <c r="G139" i="7"/>
  <c r="H139" i="7"/>
  <c r="F139" i="7"/>
  <c r="D139" i="7"/>
  <c r="I138" i="7"/>
  <c r="J138" i="7"/>
  <c r="A141" i="7"/>
  <c r="B174" i="3" s="1"/>
  <c r="C140" i="7"/>
  <c r="H140" i="7" l="1"/>
  <c r="D140" i="7"/>
  <c r="F140" i="7"/>
  <c r="G140" i="7"/>
  <c r="E140" i="7"/>
  <c r="I139" i="7"/>
  <c r="J139" i="7"/>
  <c r="C141" i="7"/>
  <c r="A142" i="7"/>
  <c r="B175" i="3" s="1"/>
  <c r="K138" i="7"/>
  <c r="E171" i="3" s="1"/>
  <c r="K139" i="7" l="1"/>
  <c r="E172" i="3" s="1"/>
  <c r="C142" i="7"/>
  <c r="A143" i="7"/>
  <c r="B176" i="3" s="1"/>
  <c r="E141" i="7"/>
  <c r="D141" i="7"/>
  <c r="H141" i="7"/>
  <c r="F141" i="7"/>
  <c r="G141" i="7"/>
  <c r="J140" i="7"/>
  <c r="I140" i="7"/>
  <c r="K140" i="7" l="1"/>
  <c r="E173" i="3" s="1"/>
  <c r="J141" i="7"/>
  <c r="I141" i="7"/>
  <c r="H142" i="7"/>
  <c r="G142" i="7"/>
  <c r="E142" i="7"/>
  <c r="D142" i="7"/>
  <c r="F142" i="7"/>
  <c r="A144" i="7"/>
  <c r="B177" i="3" s="1"/>
  <c r="C143" i="7"/>
  <c r="K141" i="7" l="1"/>
  <c r="E174" i="3" s="1"/>
  <c r="H143" i="7"/>
  <c r="G143" i="7"/>
  <c r="F143" i="7"/>
  <c r="E143" i="7"/>
  <c r="D143" i="7"/>
  <c r="I142" i="7"/>
  <c r="J142" i="7"/>
  <c r="A145" i="7"/>
  <c r="B178" i="3" s="1"/>
  <c r="C144" i="7"/>
  <c r="G144" i="7" l="1"/>
  <c r="H144" i="7"/>
  <c r="E144" i="7"/>
  <c r="D144" i="7"/>
  <c r="F144" i="7"/>
  <c r="A146" i="7"/>
  <c r="B179" i="3" s="1"/>
  <c r="C145" i="7"/>
  <c r="K142" i="7"/>
  <c r="E175" i="3" s="1"/>
  <c r="J143" i="7"/>
  <c r="I143" i="7"/>
  <c r="K143" i="7" l="1"/>
  <c r="E176" i="3" s="1"/>
  <c r="A147" i="7"/>
  <c r="B180" i="3" s="1"/>
  <c r="C146" i="7"/>
  <c r="J144" i="7"/>
  <c r="I144" i="7"/>
  <c r="G145" i="7"/>
  <c r="H145" i="7"/>
  <c r="E145" i="7"/>
  <c r="D145" i="7"/>
  <c r="F145" i="7"/>
  <c r="K144" i="7" l="1"/>
  <c r="E177" i="3" s="1"/>
  <c r="A148" i="7"/>
  <c r="B181" i="3" s="1"/>
  <c r="C147" i="7"/>
  <c r="J145" i="7"/>
  <c r="I145" i="7"/>
  <c r="H146" i="7"/>
  <c r="E146" i="7"/>
  <c r="D146" i="7"/>
  <c r="F146" i="7"/>
  <c r="G146" i="7"/>
  <c r="K145" i="7" l="1"/>
  <c r="E178" i="3" s="1"/>
  <c r="I146" i="7"/>
  <c r="J146" i="7"/>
  <c r="A149" i="7"/>
  <c r="B182" i="3" s="1"/>
  <c r="C148" i="7"/>
  <c r="D147" i="7"/>
  <c r="G147" i="7"/>
  <c r="E147" i="7"/>
  <c r="F147" i="7"/>
  <c r="H147" i="7"/>
  <c r="I147" i="7" l="1"/>
  <c r="J147" i="7"/>
  <c r="G148" i="7"/>
  <c r="F148" i="7"/>
  <c r="E148" i="7"/>
  <c r="H148" i="7"/>
  <c r="D148" i="7"/>
  <c r="A150" i="7"/>
  <c r="B183" i="3" s="1"/>
  <c r="C149" i="7"/>
  <c r="K146" i="7"/>
  <c r="E179" i="3" s="1"/>
  <c r="G149" i="7" l="1"/>
  <c r="E149" i="7"/>
  <c r="H149" i="7"/>
  <c r="D149" i="7"/>
  <c r="F149" i="7"/>
  <c r="C150" i="7"/>
  <c r="A151" i="7"/>
  <c r="B184" i="3" s="1"/>
  <c r="I148" i="7"/>
  <c r="J148" i="7"/>
  <c r="K147" i="7"/>
  <c r="E180" i="3" s="1"/>
  <c r="G150" i="7" l="1"/>
  <c r="H150" i="7"/>
  <c r="E150" i="7"/>
  <c r="F150" i="7"/>
  <c r="D150" i="7"/>
  <c r="I149" i="7"/>
  <c r="J149" i="7"/>
  <c r="K148" i="7"/>
  <c r="E181" i="3" s="1"/>
  <c r="C151" i="7"/>
  <c r="A152" i="7"/>
  <c r="B185" i="3" s="1"/>
  <c r="C152" i="7" l="1"/>
  <c r="A153" i="7"/>
  <c r="B186" i="3" s="1"/>
  <c r="E151" i="7"/>
  <c r="H151" i="7"/>
  <c r="F151" i="7"/>
  <c r="D151" i="7"/>
  <c r="G151" i="7"/>
  <c r="J150" i="7"/>
  <c r="I150" i="7"/>
  <c r="K149" i="7"/>
  <c r="E182" i="3" s="1"/>
  <c r="K150" i="7" l="1"/>
  <c r="E183" i="3" s="1"/>
  <c r="H152" i="7"/>
  <c r="D152" i="7"/>
  <c r="F152" i="7"/>
  <c r="G152" i="7"/>
  <c r="E152" i="7"/>
  <c r="A154" i="7"/>
  <c r="B187" i="3" s="1"/>
  <c r="C153" i="7"/>
  <c r="J151" i="7"/>
  <c r="I151" i="7"/>
  <c r="K151" i="7" l="1"/>
  <c r="E184" i="3" s="1"/>
  <c r="A155" i="7"/>
  <c r="B188" i="3" s="1"/>
  <c r="C154" i="7"/>
  <c r="D153" i="7"/>
  <c r="E153" i="7"/>
  <c r="F153" i="7"/>
  <c r="G153" i="7"/>
  <c r="H153" i="7"/>
  <c r="I152" i="7"/>
  <c r="J152" i="7"/>
  <c r="K152" i="7" l="1"/>
  <c r="E185" i="3" s="1"/>
  <c r="F154" i="7"/>
  <c r="H154" i="7"/>
  <c r="G154" i="7"/>
  <c r="E154" i="7"/>
  <c r="D154" i="7"/>
  <c r="C155" i="7"/>
  <c r="A156" i="7"/>
  <c r="B189" i="3" s="1"/>
  <c r="I153" i="7"/>
  <c r="J153" i="7"/>
  <c r="K153" i="7" l="1"/>
  <c r="E186" i="3" s="1"/>
  <c r="J154" i="7"/>
  <c r="I154" i="7"/>
  <c r="G155" i="7"/>
  <c r="F155" i="7"/>
  <c r="E155" i="7"/>
  <c r="D155" i="7"/>
  <c r="H155" i="7"/>
  <c r="A157" i="7"/>
  <c r="B190" i="3" s="1"/>
  <c r="C156" i="7"/>
  <c r="F156" i="7" l="1"/>
  <c r="D156" i="7"/>
  <c r="E156" i="7"/>
  <c r="H156" i="7"/>
  <c r="G156" i="7"/>
  <c r="J155" i="7"/>
  <c r="I155" i="7"/>
  <c r="A158" i="7"/>
  <c r="B191" i="3" s="1"/>
  <c r="C157" i="7"/>
  <c r="K154" i="7"/>
  <c r="E187" i="3" s="1"/>
  <c r="K155" i="7" l="1"/>
  <c r="E188" i="3" s="1"/>
  <c r="I156" i="7"/>
  <c r="J156" i="7"/>
  <c r="A159" i="7"/>
  <c r="B192" i="3" s="1"/>
  <c r="C158" i="7"/>
  <c r="F157" i="7"/>
  <c r="E157" i="7"/>
  <c r="D157" i="7"/>
  <c r="G157" i="7"/>
  <c r="H157" i="7"/>
  <c r="I157" i="7" l="1"/>
  <c r="J157" i="7"/>
  <c r="E158" i="7"/>
  <c r="G158" i="7"/>
  <c r="H158" i="7"/>
  <c r="D158" i="7"/>
  <c r="F158" i="7"/>
  <c r="A160" i="7"/>
  <c r="B193" i="3" s="1"/>
  <c r="C159" i="7"/>
  <c r="K156" i="7"/>
  <c r="E189" i="3" s="1"/>
  <c r="F159" i="7" l="1"/>
  <c r="G159" i="7"/>
  <c r="H159" i="7"/>
  <c r="E159" i="7"/>
  <c r="D159" i="7"/>
  <c r="C160" i="7"/>
  <c r="A161" i="7"/>
  <c r="B194" i="3" s="1"/>
  <c r="I158" i="7"/>
  <c r="J158" i="7"/>
  <c r="K157" i="7"/>
  <c r="E190" i="3" s="1"/>
  <c r="J159" i="7" l="1"/>
  <c r="I159" i="7"/>
  <c r="H160" i="7"/>
  <c r="G160" i="7"/>
  <c r="E160" i="7"/>
  <c r="D160" i="7"/>
  <c r="F160" i="7"/>
  <c r="K158" i="7"/>
  <c r="E191" i="3" s="1"/>
  <c r="A162" i="7"/>
  <c r="B195" i="3" s="1"/>
  <c r="C161" i="7"/>
  <c r="K159" i="7" l="1"/>
  <c r="E192" i="3" s="1"/>
  <c r="F161" i="7"/>
  <c r="H161" i="7"/>
  <c r="G161" i="7"/>
  <c r="D161" i="7"/>
  <c r="E161" i="7"/>
  <c r="C162" i="7"/>
  <c r="A163" i="7"/>
  <c r="B196" i="3" s="1"/>
  <c r="I160" i="7"/>
  <c r="J160" i="7"/>
  <c r="H162" i="7" l="1"/>
  <c r="E162" i="7"/>
  <c r="D162" i="7"/>
  <c r="G162" i="7"/>
  <c r="F162" i="7"/>
  <c r="K160" i="7"/>
  <c r="E193" i="3" s="1"/>
  <c r="I161" i="7"/>
  <c r="J161" i="7"/>
  <c r="C163" i="7"/>
  <c r="A164" i="7"/>
  <c r="B197" i="3" s="1"/>
  <c r="K161" i="7" l="1"/>
  <c r="E194" i="3" s="1"/>
  <c r="A165" i="7"/>
  <c r="B198" i="3" s="1"/>
  <c r="C164" i="7"/>
  <c r="E163" i="7"/>
  <c r="D163" i="7"/>
  <c r="F163" i="7"/>
  <c r="G163" i="7"/>
  <c r="H163" i="7"/>
  <c r="I162" i="7"/>
  <c r="J162" i="7"/>
  <c r="K162" i="7" l="1"/>
  <c r="E195" i="3" s="1"/>
  <c r="C165" i="7"/>
  <c r="A166" i="7"/>
  <c r="B199" i="3" s="1"/>
  <c r="I163" i="7"/>
  <c r="J163" i="7"/>
  <c r="E164" i="7"/>
  <c r="H164" i="7"/>
  <c r="G164" i="7"/>
  <c r="D164" i="7"/>
  <c r="F164" i="7"/>
  <c r="F165" i="7" l="1"/>
  <c r="E165" i="7"/>
  <c r="G165" i="7"/>
  <c r="D165" i="7"/>
  <c r="H165" i="7"/>
  <c r="K163" i="7"/>
  <c r="E196" i="3" s="1"/>
  <c r="J164" i="7"/>
  <c r="I164" i="7"/>
  <c r="A167" i="7"/>
  <c r="B200" i="3" s="1"/>
  <c r="C166" i="7"/>
  <c r="K164" i="7" l="1"/>
  <c r="E197" i="3" s="1"/>
  <c r="E166" i="7"/>
  <c r="G166" i="7"/>
  <c r="H166" i="7"/>
  <c r="F166" i="7"/>
  <c r="D166" i="7"/>
  <c r="A168" i="7"/>
  <c r="B201" i="3" s="1"/>
  <c r="C167" i="7"/>
  <c r="J165" i="7"/>
  <c r="I165" i="7"/>
  <c r="K165" i="7" l="1"/>
  <c r="E198" i="3" s="1"/>
  <c r="A169" i="7"/>
  <c r="B202" i="3" s="1"/>
  <c r="C168" i="7"/>
  <c r="I166" i="7"/>
  <c r="J166" i="7"/>
  <c r="G167" i="7"/>
  <c r="H167" i="7"/>
  <c r="E167" i="7"/>
  <c r="D167" i="7"/>
  <c r="F167" i="7"/>
  <c r="G168" i="7" l="1"/>
  <c r="H168" i="7"/>
  <c r="E168" i="7"/>
  <c r="F168" i="7"/>
  <c r="D168" i="7"/>
  <c r="J167" i="7"/>
  <c r="I167" i="7"/>
  <c r="C169" i="7"/>
  <c r="A170" i="7"/>
  <c r="B203" i="3" s="1"/>
  <c r="K166" i="7"/>
  <c r="E199" i="3" s="1"/>
  <c r="K167" i="7" l="1"/>
  <c r="E200" i="3" s="1"/>
  <c r="H169" i="7"/>
  <c r="F169" i="7"/>
  <c r="D169" i="7"/>
  <c r="E169" i="7"/>
  <c r="G169" i="7"/>
  <c r="J168" i="7"/>
  <c r="I168" i="7"/>
  <c r="A171" i="7"/>
  <c r="B204" i="3" s="1"/>
  <c r="C170" i="7"/>
  <c r="K168" i="7" l="1"/>
  <c r="E201" i="3" s="1"/>
  <c r="A172" i="7"/>
  <c r="B205" i="3" s="1"/>
  <c r="C171" i="7"/>
  <c r="H170" i="7"/>
  <c r="E170" i="7"/>
  <c r="G170" i="7"/>
  <c r="D170" i="7"/>
  <c r="F170" i="7"/>
  <c r="I169" i="7"/>
  <c r="J169" i="7"/>
  <c r="A173" i="7" l="1"/>
  <c r="B206" i="3" s="1"/>
  <c r="C172" i="7"/>
  <c r="K169" i="7"/>
  <c r="E202" i="3" s="1"/>
  <c r="D171" i="7"/>
  <c r="H171" i="7"/>
  <c r="F171" i="7"/>
  <c r="E171" i="7"/>
  <c r="G171" i="7"/>
  <c r="I170" i="7"/>
  <c r="J170" i="7"/>
  <c r="K170" i="7" l="1"/>
  <c r="E203" i="3" s="1"/>
  <c r="E172" i="7"/>
  <c r="G172" i="7"/>
  <c r="H172" i="7"/>
  <c r="D172" i="7"/>
  <c r="F172" i="7"/>
  <c r="J171" i="7"/>
  <c r="I171" i="7"/>
  <c r="C173" i="7"/>
  <c r="A174" i="7"/>
  <c r="B207" i="3" s="1"/>
  <c r="K171" i="7" l="1"/>
  <c r="E204" i="3" s="1"/>
  <c r="I172" i="7"/>
  <c r="J172" i="7"/>
  <c r="A175" i="7"/>
  <c r="B208" i="3" s="1"/>
  <c r="C174" i="7"/>
  <c r="F173" i="7"/>
  <c r="H173" i="7"/>
  <c r="E173" i="7"/>
  <c r="G173" i="7"/>
  <c r="D173" i="7"/>
  <c r="I173" i="7" l="1"/>
  <c r="J173" i="7"/>
  <c r="F174" i="7"/>
  <c r="E174" i="7"/>
  <c r="G174" i="7"/>
  <c r="H174" i="7"/>
  <c r="D174" i="7"/>
  <c r="A176" i="7"/>
  <c r="B209" i="3" s="1"/>
  <c r="C175" i="7"/>
  <c r="K172" i="7"/>
  <c r="E205" i="3" s="1"/>
  <c r="D175" i="7" l="1"/>
  <c r="F175" i="7"/>
  <c r="E175" i="7"/>
  <c r="H175" i="7"/>
  <c r="G175" i="7"/>
  <c r="C176" i="7"/>
  <c r="A177" i="7"/>
  <c r="B210" i="3" s="1"/>
  <c r="J174" i="7"/>
  <c r="I174" i="7"/>
  <c r="K173" i="7"/>
  <c r="E206" i="3" s="1"/>
  <c r="K174" i="7" l="1"/>
  <c r="E207" i="3" s="1"/>
  <c r="H176" i="7"/>
  <c r="F176" i="7"/>
  <c r="D176" i="7"/>
  <c r="E176" i="7"/>
  <c r="G176" i="7"/>
  <c r="I175" i="7"/>
  <c r="J175" i="7"/>
  <c r="C177" i="7"/>
  <c r="A178" i="7"/>
  <c r="B211" i="3" s="1"/>
  <c r="A179" i="7" l="1"/>
  <c r="B212" i="3" s="1"/>
  <c r="C178" i="7"/>
  <c r="D177" i="7"/>
  <c r="G177" i="7"/>
  <c r="H177" i="7"/>
  <c r="F177" i="7"/>
  <c r="E177" i="7"/>
  <c r="K175" i="7"/>
  <c r="E208" i="3" s="1"/>
  <c r="I176" i="7"/>
  <c r="J176" i="7"/>
  <c r="I177" i="7" l="1"/>
  <c r="J177" i="7"/>
  <c r="A180" i="7"/>
  <c r="B213" i="3" s="1"/>
  <c r="C179" i="7"/>
  <c r="K176" i="7"/>
  <c r="E209" i="3" s="1"/>
  <c r="H178" i="7"/>
  <c r="E178" i="7"/>
  <c r="D178" i="7"/>
  <c r="F178" i="7"/>
  <c r="G178" i="7"/>
  <c r="E179" i="7" l="1"/>
  <c r="D179" i="7"/>
  <c r="G179" i="7"/>
  <c r="H179" i="7"/>
  <c r="F179" i="7"/>
  <c r="I178" i="7"/>
  <c r="J178" i="7"/>
  <c r="A181" i="7"/>
  <c r="B214" i="3" s="1"/>
  <c r="C180" i="7"/>
  <c r="K177" i="7"/>
  <c r="E210" i="3" s="1"/>
  <c r="K178" i="7" l="1"/>
  <c r="E211" i="3" s="1"/>
  <c r="I179" i="7"/>
  <c r="J179" i="7"/>
  <c r="E180" i="7"/>
  <c r="H180" i="7"/>
  <c r="F180" i="7"/>
  <c r="D180" i="7"/>
  <c r="G180" i="7"/>
  <c r="C181" i="7"/>
  <c r="A182" i="7"/>
  <c r="B215" i="3" s="1"/>
  <c r="J180" i="7" l="1"/>
  <c r="I180" i="7"/>
  <c r="C182" i="7"/>
  <c r="A183" i="7"/>
  <c r="B216" i="3" s="1"/>
  <c r="E181" i="7"/>
  <c r="H181" i="7"/>
  <c r="F181" i="7"/>
  <c r="D181" i="7"/>
  <c r="G181" i="7"/>
  <c r="K179" i="7"/>
  <c r="E212" i="3" s="1"/>
  <c r="K180" i="7" l="1"/>
  <c r="E213" i="3" s="1"/>
  <c r="I181" i="7"/>
  <c r="J181" i="7"/>
  <c r="A184" i="7"/>
  <c r="B217" i="3" s="1"/>
  <c r="C183" i="7"/>
  <c r="E182" i="7"/>
  <c r="F182" i="7"/>
  <c r="H182" i="7"/>
  <c r="D182" i="7"/>
  <c r="G182" i="7"/>
  <c r="K181" i="7" l="1"/>
  <c r="E214" i="3" s="1"/>
  <c r="D183" i="7"/>
  <c r="E183" i="7"/>
  <c r="G183" i="7"/>
  <c r="F183" i="7"/>
  <c r="H183" i="7"/>
  <c r="I182" i="7"/>
  <c r="J182" i="7"/>
  <c r="A185" i="7"/>
  <c r="B218" i="3" s="1"/>
  <c r="C184" i="7"/>
  <c r="K182" i="7" l="1"/>
  <c r="E215" i="3" s="1"/>
  <c r="G184" i="7"/>
  <c r="E184" i="7"/>
  <c r="H184" i="7"/>
  <c r="F184" i="7"/>
  <c r="D184" i="7"/>
  <c r="A186" i="7"/>
  <c r="B219" i="3" s="1"/>
  <c r="C185" i="7"/>
  <c r="J183" i="7"/>
  <c r="I183" i="7"/>
  <c r="K183" i="7" l="1"/>
  <c r="E216" i="3" s="1"/>
  <c r="J184" i="7"/>
  <c r="I184" i="7"/>
  <c r="C186" i="7"/>
  <c r="A187" i="7"/>
  <c r="B220" i="3" s="1"/>
  <c r="G185" i="7"/>
  <c r="E185" i="7"/>
  <c r="H185" i="7"/>
  <c r="F185" i="7"/>
  <c r="D185" i="7"/>
  <c r="K184" i="7" l="1"/>
  <c r="E217" i="3" s="1"/>
  <c r="C187" i="7"/>
  <c r="A188" i="7"/>
  <c r="B221" i="3" s="1"/>
  <c r="I185" i="7"/>
  <c r="J185" i="7"/>
  <c r="G186" i="7"/>
  <c r="D186" i="7"/>
  <c r="E186" i="7"/>
  <c r="H186" i="7"/>
  <c r="F186" i="7"/>
  <c r="G187" i="7" l="1"/>
  <c r="D187" i="7"/>
  <c r="E187" i="7"/>
  <c r="H187" i="7"/>
  <c r="F187" i="7"/>
  <c r="C188" i="7"/>
  <c r="A189" i="7"/>
  <c r="B222" i="3" s="1"/>
  <c r="J186" i="7"/>
  <c r="I186" i="7"/>
  <c r="K185" i="7"/>
  <c r="E218" i="3" s="1"/>
  <c r="K186" i="7" l="1"/>
  <c r="E219" i="3" s="1"/>
  <c r="E188" i="7"/>
  <c r="G188" i="7"/>
  <c r="H188" i="7"/>
  <c r="D188" i="7"/>
  <c r="F188" i="7"/>
  <c r="I187" i="7"/>
  <c r="J187" i="7"/>
  <c r="A190" i="7"/>
  <c r="B223" i="3" s="1"/>
  <c r="C189" i="7"/>
  <c r="I188" i="7" l="1"/>
  <c r="J188" i="7"/>
  <c r="H189" i="7"/>
  <c r="D189" i="7"/>
  <c r="E189" i="7"/>
  <c r="G189" i="7"/>
  <c r="F189" i="7"/>
  <c r="C190" i="7"/>
  <c r="A191" i="7"/>
  <c r="B224" i="3" s="1"/>
  <c r="K187" i="7"/>
  <c r="E220" i="3" s="1"/>
  <c r="C191" i="7" l="1"/>
  <c r="A192" i="7"/>
  <c r="B225" i="3" s="1"/>
  <c r="I189" i="7"/>
  <c r="J189" i="7"/>
  <c r="G190" i="7"/>
  <c r="E190" i="7"/>
  <c r="H190" i="7"/>
  <c r="F190" i="7"/>
  <c r="D190" i="7"/>
  <c r="K188" i="7"/>
  <c r="E221" i="3" s="1"/>
  <c r="A193" i="7" l="1"/>
  <c r="B226" i="3" s="1"/>
  <c r="C192" i="7"/>
  <c r="G191" i="7"/>
  <c r="E191" i="7"/>
  <c r="H191" i="7"/>
  <c r="F191" i="7"/>
  <c r="D191" i="7"/>
  <c r="J190" i="7"/>
  <c r="I190" i="7"/>
  <c r="K189" i="7"/>
  <c r="E222" i="3" s="1"/>
  <c r="K190" i="7" l="1"/>
  <c r="E223" i="3" s="1"/>
  <c r="H192" i="7"/>
  <c r="F192" i="7"/>
  <c r="E192" i="7"/>
  <c r="D192" i="7"/>
  <c r="G192" i="7"/>
  <c r="I191" i="7"/>
  <c r="J191" i="7"/>
  <c r="A194" i="7"/>
  <c r="B227" i="3" s="1"/>
  <c r="C193" i="7"/>
  <c r="K191" i="7" l="1"/>
  <c r="E224" i="3" s="1"/>
  <c r="E193" i="7"/>
  <c r="D193" i="7"/>
  <c r="F193" i="7"/>
  <c r="G193" i="7"/>
  <c r="H193" i="7"/>
  <c r="C194" i="7"/>
  <c r="A195" i="7"/>
  <c r="B228" i="3" s="1"/>
  <c r="I192" i="7"/>
  <c r="J192" i="7"/>
  <c r="D194" i="7" l="1"/>
  <c r="H194" i="7"/>
  <c r="G194" i="7"/>
  <c r="E194" i="7"/>
  <c r="F194" i="7"/>
  <c r="K192" i="7"/>
  <c r="E225" i="3" s="1"/>
  <c r="A196" i="7"/>
  <c r="B229" i="3" s="1"/>
  <c r="C195" i="7"/>
  <c r="J193" i="7"/>
  <c r="I193" i="7"/>
  <c r="K193" i="7" s="1"/>
  <c r="E226" i="3" s="1"/>
  <c r="E195" i="7" l="1"/>
  <c r="H195" i="7"/>
  <c r="D195" i="7"/>
  <c r="G195" i="7"/>
  <c r="F195" i="7"/>
  <c r="J194" i="7"/>
  <c r="I194" i="7"/>
  <c r="C196" i="7"/>
  <c r="A197" i="7"/>
  <c r="B230" i="3" s="1"/>
  <c r="K194" i="7" l="1"/>
  <c r="E227" i="3" s="1"/>
  <c r="A198" i="7"/>
  <c r="B231" i="3" s="1"/>
  <c r="C197" i="7"/>
  <c r="I195" i="7"/>
  <c r="J195" i="7"/>
  <c r="E196" i="7"/>
  <c r="F196" i="7"/>
  <c r="G196" i="7"/>
  <c r="H196" i="7"/>
  <c r="D196" i="7"/>
  <c r="A199" i="7" l="1"/>
  <c r="B232" i="3" s="1"/>
  <c r="C198" i="7"/>
  <c r="I196" i="7"/>
  <c r="J196" i="7"/>
  <c r="H197" i="7"/>
  <c r="F197" i="7"/>
  <c r="G197" i="7"/>
  <c r="D197" i="7"/>
  <c r="E197" i="7"/>
  <c r="K195" i="7"/>
  <c r="E228" i="3" s="1"/>
  <c r="E198" i="7" l="1"/>
  <c r="D198" i="7"/>
  <c r="H198" i="7"/>
  <c r="F198" i="7"/>
  <c r="G198" i="7"/>
  <c r="J197" i="7"/>
  <c r="I197" i="7"/>
  <c r="C199" i="7"/>
  <c r="A200" i="7"/>
  <c r="B233" i="3" s="1"/>
  <c r="K196" i="7"/>
  <c r="E229" i="3" s="1"/>
  <c r="K197" i="7" l="1"/>
  <c r="E230" i="3" s="1"/>
  <c r="C200" i="7"/>
  <c r="A201" i="7"/>
  <c r="B234" i="3" s="1"/>
  <c r="J198" i="7"/>
  <c r="I198" i="7"/>
  <c r="G199" i="7"/>
  <c r="H199" i="7"/>
  <c r="D199" i="7"/>
  <c r="E199" i="7"/>
  <c r="F199" i="7"/>
  <c r="K198" i="7" l="1"/>
  <c r="E231" i="3" s="1"/>
  <c r="E200" i="7"/>
  <c r="G200" i="7"/>
  <c r="F200" i="7"/>
  <c r="H200" i="7"/>
  <c r="D200" i="7"/>
  <c r="J199" i="7"/>
  <c r="I199" i="7"/>
  <c r="C201" i="7"/>
  <c r="A202" i="7"/>
  <c r="B235" i="3" s="1"/>
  <c r="K199" i="7" l="1"/>
  <c r="E232" i="3" s="1"/>
  <c r="I200" i="7"/>
  <c r="J200" i="7"/>
  <c r="D201" i="7"/>
  <c r="E201" i="7"/>
  <c r="F201" i="7"/>
  <c r="G201" i="7"/>
  <c r="H201" i="7"/>
  <c r="C202" i="7"/>
  <c r="A203" i="7"/>
  <c r="B236" i="3" s="1"/>
  <c r="C203" i="7" l="1"/>
  <c r="A204" i="7"/>
  <c r="B237" i="3" s="1"/>
  <c r="J201" i="7"/>
  <c r="I201" i="7"/>
  <c r="H202" i="7"/>
  <c r="D202" i="7"/>
  <c r="F202" i="7"/>
  <c r="G202" i="7"/>
  <c r="E202" i="7"/>
  <c r="K200" i="7"/>
  <c r="E233" i="3" s="1"/>
  <c r="K201" i="7" l="1"/>
  <c r="E234" i="3" s="1"/>
  <c r="C204" i="7"/>
  <c r="A205" i="7"/>
  <c r="B238" i="3" s="1"/>
  <c r="I202" i="7"/>
  <c r="J202" i="7"/>
  <c r="D203" i="7"/>
  <c r="F203" i="7"/>
  <c r="H203" i="7"/>
  <c r="G203" i="7"/>
  <c r="E203" i="7"/>
  <c r="C205" i="7" l="1"/>
  <c r="A206" i="7"/>
  <c r="B239" i="3" s="1"/>
  <c r="G204" i="7"/>
  <c r="H204" i="7"/>
  <c r="D204" i="7"/>
  <c r="E204" i="7"/>
  <c r="F204" i="7"/>
  <c r="I203" i="7"/>
  <c r="J203" i="7"/>
  <c r="K202" i="7"/>
  <c r="E235" i="3" s="1"/>
  <c r="E205" i="7" l="1"/>
  <c r="F205" i="7"/>
  <c r="H205" i="7"/>
  <c r="D205" i="7"/>
  <c r="G205" i="7"/>
  <c r="C206" i="7"/>
  <c r="A207" i="7"/>
  <c r="B240" i="3" s="1"/>
  <c r="K203" i="7"/>
  <c r="E236" i="3" s="1"/>
  <c r="I204" i="7"/>
  <c r="J204" i="7"/>
  <c r="G206" i="7" l="1"/>
  <c r="H206" i="7"/>
  <c r="D206" i="7"/>
  <c r="E206" i="7"/>
  <c r="F206" i="7"/>
  <c r="K204" i="7"/>
  <c r="E237" i="3" s="1"/>
  <c r="J205" i="7"/>
  <c r="I205" i="7"/>
  <c r="C207" i="7"/>
  <c r="A208" i="7"/>
  <c r="B241" i="3" s="1"/>
  <c r="A209" i="7" l="1"/>
  <c r="B242" i="3" s="1"/>
  <c r="C208" i="7"/>
  <c r="K205" i="7"/>
  <c r="E238" i="3" s="1"/>
  <c r="E207" i="7"/>
  <c r="F207" i="7"/>
  <c r="D207" i="7"/>
  <c r="H207" i="7"/>
  <c r="G207" i="7"/>
  <c r="J206" i="7"/>
  <c r="I206" i="7"/>
  <c r="K206" i="7" l="1"/>
  <c r="E239" i="3" s="1"/>
  <c r="G208" i="7"/>
  <c r="H208" i="7"/>
  <c r="E208" i="7"/>
  <c r="F208" i="7"/>
  <c r="D208" i="7"/>
  <c r="C209" i="7"/>
  <c r="A210" i="7"/>
  <c r="B243" i="3" s="1"/>
  <c r="I207" i="7"/>
  <c r="J207" i="7"/>
  <c r="G209" i="7" l="1"/>
  <c r="D209" i="7"/>
  <c r="E209" i="7"/>
  <c r="F209" i="7"/>
  <c r="H209" i="7"/>
  <c r="K207" i="7"/>
  <c r="E240" i="3" s="1"/>
  <c r="J208" i="7"/>
  <c r="I208" i="7"/>
  <c r="A211" i="7"/>
  <c r="B244" i="3" s="1"/>
  <c r="C210" i="7"/>
  <c r="K208" i="7" l="1"/>
  <c r="E241" i="3" s="1"/>
  <c r="A212" i="7"/>
  <c r="B245" i="3" s="1"/>
  <c r="C211" i="7"/>
  <c r="E210" i="7"/>
  <c r="D210" i="7"/>
  <c r="F210" i="7"/>
  <c r="H210" i="7"/>
  <c r="G210" i="7"/>
  <c r="J209" i="7"/>
  <c r="I209" i="7"/>
  <c r="K209" i="7" l="1"/>
  <c r="E242" i="3" s="1"/>
  <c r="I210" i="7"/>
  <c r="J210" i="7"/>
  <c r="E211" i="7"/>
  <c r="F211" i="7"/>
  <c r="G211" i="7"/>
  <c r="D211" i="7"/>
  <c r="H211" i="7"/>
  <c r="A213" i="7"/>
  <c r="B246" i="3" s="1"/>
  <c r="C212" i="7"/>
  <c r="K210" i="7" l="1"/>
  <c r="E243" i="3" s="1"/>
  <c r="F212" i="7"/>
  <c r="D212" i="7"/>
  <c r="E212" i="7"/>
  <c r="G212" i="7"/>
  <c r="H212" i="7"/>
  <c r="I211" i="7"/>
  <c r="J211" i="7"/>
  <c r="C213" i="7"/>
  <c r="A214" i="7"/>
  <c r="B247" i="3" s="1"/>
  <c r="A215" i="7" l="1"/>
  <c r="B248" i="3" s="1"/>
  <c r="C214" i="7"/>
  <c r="H213" i="7"/>
  <c r="F213" i="7"/>
  <c r="E213" i="7"/>
  <c r="G213" i="7"/>
  <c r="D213" i="7"/>
  <c r="K211" i="7"/>
  <c r="E244" i="3" s="1"/>
  <c r="I212" i="7"/>
  <c r="J212" i="7"/>
  <c r="K212" i="7" l="1"/>
  <c r="E245" i="3" s="1"/>
  <c r="A216" i="7"/>
  <c r="B249" i="3" s="1"/>
  <c r="C215" i="7"/>
  <c r="E214" i="7"/>
  <c r="D214" i="7"/>
  <c r="H214" i="7"/>
  <c r="G214" i="7"/>
  <c r="F214" i="7"/>
  <c r="J213" i="7"/>
  <c r="I213" i="7"/>
  <c r="K213" i="7" l="1"/>
  <c r="E246" i="3" s="1"/>
  <c r="J214" i="7"/>
  <c r="I214" i="7"/>
  <c r="A217" i="7"/>
  <c r="B250" i="3" s="1"/>
  <c r="C216" i="7"/>
  <c r="D215" i="7"/>
  <c r="E215" i="7"/>
  <c r="F215" i="7"/>
  <c r="H215" i="7"/>
  <c r="G215" i="7"/>
  <c r="K214" i="7" l="1"/>
  <c r="E247" i="3" s="1"/>
  <c r="I215" i="7"/>
  <c r="J215" i="7"/>
  <c r="F216" i="7"/>
  <c r="D216" i="7"/>
  <c r="E216" i="7"/>
  <c r="H216" i="7"/>
  <c r="G216" i="7"/>
  <c r="C217" i="7"/>
  <c r="A218" i="7"/>
  <c r="B251" i="3" s="1"/>
  <c r="K215" i="7" l="1"/>
  <c r="E248" i="3" s="1"/>
  <c r="A219" i="7"/>
  <c r="B252" i="3" s="1"/>
  <c r="C218" i="7"/>
  <c r="E217" i="7"/>
  <c r="G217" i="7"/>
  <c r="F217" i="7"/>
  <c r="H217" i="7"/>
  <c r="D217" i="7"/>
  <c r="I216" i="7"/>
  <c r="J216" i="7"/>
  <c r="I217" i="7" l="1"/>
  <c r="J217" i="7"/>
  <c r="H218" i="7"/>
  <c r="D218" i="7"/>
  <c r="G218" i="7"/>
  <c r="F218" i="7"/>
  <c r="E218" i="7"/>
  <c r="C219" i="7"/>
  <c r="A220" i="7"/>
  <c r="B253" i="3" s="1"/>
  <c r="K216" i="7"/>
  <c r="E249" i="3" s="1"/>
  <c r="J218" i="7" l="1"/>
  <c r="I218" i="7"/>
  <c r="C220" i="7"/>
  <c r="A221" i="7"/>
  <c r="B254" i="3" s="1"/>
  <c r="H219" i="7"/>
  <c r="F219" i="7"/>
  <c r="E219" i="7"/>
  <c r="D219" i="7"/>
  <c r="G219" i="7"/>
  <c r="K217" i="7"/>
  <c r="E250" i="3" s="1"/>
  <c r="K218" i="7" l="1"/>
  <c r="E251" i="3" s="1"/>
  <c r="J219" i="7"/>
  <c r="I219" i="7"/>
  <c r="A222" i="7"/>
  <c r="B255" i="3" s="1"/>
  <c r="C221" i="7"/>
  <c r="E220" i="7"/>
  <c r="D220" i="7"/>
  <c r="H220" i="7"/>
  <c r="G220" i="7"/>
  <c r="F220" i="7"/>
  <c r="K219" i="7" l="1"/>
  <c r="E252" i="3" s="1"/>
  <c r="D221" i="7"/>
  <c r="E221" i="7"/>
  <c r="H221" i="7"/>
  <c r="G221" i="7"/>
  <c r="F221" i="7"/>
  <c r="I220" i="7"/>
  <c r="J220" i="7"/>
  <c r="C222" i="7"/>
  <c r="A223" i="7"/>
  <c r="B256" i="3" s="1"/>
  <c r="K220" i="7" l="1"/>
  <c r="E253" i="3" s="1"/>
  <c r="A224" i="7"/>
  <c r="B257" i="3" s="1"/>
  <c r="C223" i="7"/>
  <c r="J221" i="7"/>
  <c r="I221" i="7"/>
  <c r="F222" i="7"/>
  <c r="H222" i="7"/>
  <c r="D222" i="7"/>
  <c r="E222" i="7"/>
  <c r="G222" i="7"/>
  <c r="K221" i="7" l="1"/>
  <c r="E254" i="3" s="1"/>
  <c r="E223" i="7"/>
  <c r="D223" i="7"/>
  <c r="H223" i="7"/>
  <c r="G223" i="7"/>
  <c r="F223" i="7"/>
  <c r="C224" i="7"/>
  <c r="A225" i="7"/>
  <c r="B258" i="3" s="1"/>
  <c r="J222" i="7"/>
  <c r="I222" i="7"/>
  <c r="K222" i="7" l="1"/>
  <c r="E255" i="3" s="1"/>
  <c r="G224" i="7"/>
  <c r="F224" i="7"/>
  <c r="E224" i="7"/>
  <c r="H224" i="7"/>
  <c r="D224" i="7"/>
  <c r="I223" i="7"/>
  <c r="J223" i="7"/>
  <c r="C225" i="7"/>
  <c r="A226" i="7"/>
  <c r="B259" i="3" s="1"/>
  <c r="A227" i="7" l="1"/>
  <c r="B260" i="3" s="1"/>
  <c r="C226" i="7"/>
  <c r="I224" i="7"/>
  <c r="J224" i="7"/>
  <c r="E225" i="7"/>
  <c r="H225" i="7"/>
  <c r="G225" i="7"/>
  <c r="F225" i="7"/>
  <c r="D225" i="7"/>
  <c r="K223" i="7"/>
  <c r="E256" i="3" s="1"/>
  <c r="I225" i="7" l="1"/>
  <c r="J225" i="7"/>
  <c r="G226" i="7"/>
  <c r="D226" i="7"/>
  <c r="F226" i="7"/>
  <c r="E226" i="7"/>
  <c r="H226" i="7"/>
  <c r="C227" i="7"/>
  <c r="A228" i="7"/>
  <c r="B261" i="3" s="1"/>
  <c r="K224" i="7"/>
  <c r="E257" i="3" s="1"/>
  <c r="C228" i="7" l="1"/>
  <c r="A229" i="7"/>
  <c r="B262" i="3" s="1"/>
  <c r="J226" i="7"/>
  <c r="I226" i="7"/>
  <c r="F227" i="7"/>
  <c r="G227" i="7"/>
  <c r="D227" i="7"/>
  <c r="H227" i="7"/>
  <c r="E227" i="7"/>
  <c r="K225" i="7"/>
  <c r="E258" i="3" s="1"/>
  <c r="K226" i="7" l="1"/>
  <c r="E259" i="3" s="1"/>
  <c r="G228" i="7"/>
  <c r="F228" i="7"/>
  <c r="H228" i="7"/>
  <c r="E228" i="7"/>
  <c r="D228" i="7"/>
  <c r="A230" i="7"/>
  <c r="B263" i="3" s="1"/>
  <c r="C229" i="7"/>
  <c r="J227" i="7"/>
  <c r="I227" i="7"/>
  <c r="K227" i="7" l="1"/>
  <c r="E260" i="3" s="1"/>
  <c r="J228" i="7"/>
  <c r="I228" i="7"/>
  <c r="C230" i="7"/>
  <c r="A231" i="7"/>
  <c r="B264" i="3" s="1"/>
  <c r="F229" i="7"/>
  <c r="G229" i="7"/>
  <c r="H229" i="7"/>
  <c r="E229" i="7"/>
  <c r="D229" i="7"/>
  <c r="K228" i="7" l="1"/>
  <c r="E261" i="3" s="1"/>
  <c r="C231" i="7"/>
  <c r="A232" i="7"/>
  <c r="B265" i="3" s="1"/>
  <c r="I229" i="7"/>
  <c r="J229" i="7"/>
  <c r="H230" i="7"/>
  <c r="F230" i="7"/>
  <c r="G230" i="7"/>
  <c r="E230" i="7"/>
  <c r="D230" i="7"/>
  <c r="A233" i="7" l="1"/>
  <c r="B266" i="3" s="1"/>
  <c r="C232" i="7"/>
  <c r="J230" i="7"/>
  <c r="I230" i="7"/>
  <c r="E231" i="7"/>
  <c r="F231" i="7"/>
  <c r="D231" i="7"/>
  <c r="G231" i="7"/>
  <c r="H231" i="7"/>
  <c r="K229" i="7"/>
  <c r="E262" i="3" s="1"/>
  <c r="K230" i="7" l="1"/>
  <c r="E263" i="3" s="1"/>
  <c r="G232" i="7"/>
  <c r="H232" i="7"/>
  <c r="E232" i="7"/>
  <c r="D232" i="7"/>
  <c r="F232" i="7"/>
  <c r="J231" i="7"/>
  <c r="I231" i="7"/>
  <c r="C233" i="7"/>
  <c r="A234" i="7"/>
  <c r="B267" i="3" s="1"/>
  <c r="K231" i="7" l="1"/>
  <c r="E264" i="3" s="1"/>
  <c r="E233" i="7"/>
  <c r="F233" i="7"/>
  <c r="H233" i="7"/>
  <c r="D233" i="7"/>
  <c r="G233" i="7"/>
  <c r="I232" i="7"/>
  <c r="J232" i="7"/>
  <c r="A235" i="7"/>
  <c r="B268" i="3" s="1"/>
  <c r="C234" i="7"/>
  <c r="H234" i="7" l="1"/>
  <c r="D234" i="7"/>
  <c r="F234" i="7"/>
  <c r="E234" i="7"/>
  <c r="G234" i="7"/>
  <c r="I233" i="7"/>
  <c r="J233" i="7"/>
  <c r="K232" i="7"/>
  <c r="E265" i="3" s="1"/>
  <c r="A236" i="7"/>
  <c r="B269" i="3" s="1"/>
  <c r="C235" i="7"/>
  <c r="F235" i="7" l="1"/>
  <c r="E235" i="7"/>
  <c r="D235" i="7"/>
  <c r="H235" i="7"/>
  <c r="G235" i="7"/>
  <c r="C236" i="7"/>
  <c r="A237" i="7"/>
  <c r="B270" i="3" s="1"/>
  <c r="K233" i="7"/>
  <c r="E266" i="3" s="1"/>
  <c r="J234" i="7"/>
  <c r="I234" i="7"/>
  <c r="K234" i="7" l="1"/>
  <c r="E267" i="3" s="1"/>
  <c r="J235" i="7"/>
  <c r="I235" i="7"/>
  <c r="E236" i="7"/>
  <c r="F236" i="7"/>
  <c r="G236" i="7"/>
  <c r="D236" i="7"/>
  <c r="H236" i="7"/>
  <c r="C237" i="7"/>
  <c r="A238" i="7"/>
  <c r="B271" i="3" s="1"/>
  <c r="K235" i="7" l="1"/>
  <c r="E268" i="3" s="1"/>
  <c r="C238" i="7"/>
  <c r="A239" i="7"/>
  <c r="B272" i="3" s="1"/>
  <c r="J236" i="7"/>
  <c r="I236" i="7"/>
  <c r="D237" i="7"/>
  <c r="E237" i="7"/>
  <c r="F237" i="7"/>
  <c r="G237" i="7"/>
  <c r="H237" i="7"/>
  <c r="K236" i="7" l="1"/>
  <c r="E269" i="3" s="1"/>
  <c r="G238" i="7"/>
  <c r="H238" i="7"/>
  <c r="F238" i="7"/>
  <c r="D238" i="7"/>
  <c r="E238" i="7"/>
  <c r="A240" i="7"/>
  <c r="B273" i="3" s="1"/>
  <c r="C239" i="7"/>
  <c r="I237" i="7"/>
  <c r="J237" i="7"/>
  <c r="C240" i="7" l="1"/>
  <c r="A241" i="7"/>
  <c r="B274" i="3" s="1"/>
  <c r="K237" i="7"/>
  <c r="E270" i="3" s="1"/>
  <c r="I238" i="7"/>
  <c r="J238" i="7"/>
  <c r="G239" i="7"/>
  <c r="D239" i="7"/>
  <c r="F239" i="7"/>
  <c r="E239" i="7"/>
  <c r="H239" i="7"/>
  <c r="C241" i="7" l="1"/>
  <c r="A242" i="7"/>
  <c r="B275" i="3" s="1"/>
  <c r="G240" i="7"/>
  <c r="H240" i="7"/>
  <c r="D240" i="7"/>
  <c r="F240" i="7"/>
  <c r="E240" i="7"/>
  <c r="I239" i="7"/>
  <c r="J239" i="7"/>
  <c r="K238" i="7"/>
  <c r="E271" i="3" s="1"/>
  <c r="C242" i="7" l="1"/>
  <c r="A243" i="7"/>
  <c r="B276" i="3" s="1"/>
  <c r="D241" i="7"/>
  <c r="H241" i="7"/>
  <c r="F241" i="7"/>
  <c r="G241" i="7"/>
  <c r="E241" i="7"/>
  <c r="K239" i="7"/>
  <c r="E272" i="3" s="1"/>
  <c r="J240" i="7"/>
  <c r="I240" i="7"/>
  <c r="K240" i="7" l="1"/>
  <c r="E273" i="3" s="1"/>
  <c r="A244" i="7"/>
  <c r="B277" i="3" s="1"/>
  <c r="C243" i="7"/>
  <c r="D242" i="7"/>
  <c r="H242" i="7"/>
  <c r="F242" i="7"/>
  <c r="G242" i="7"/>
  <c r="E242" i="7"/>
  <c r="I241" i="7"/>
  <c r="J241" i="7"/>
  <c r="A245" i="7" l="1"/>
  <c r="B278" i="3" s="1"/>
  <c r="C244" i="7"/>
  <c r="K241" i="7"/>
  <c r="E274" i="3" s="1"/>
  <c r="I242" i="7"/>
  <c r="J242" i="7"/>
  <c r="D243" i="7"/>
  <c r="F243" i="7"/>
  <c r="E243" i="7"/>
  <c r="G243" i="7"/>
  <c r="H243" i="7"/>
  <c r="H244" i="7" l="1"/>
  <c r="E244" i="7"/>
  <c r="F244" i="7"/>
  <c r="D244" i="7"/>
  <c r="G244" i="7"/>
  <c r="J243" i="7"/>
  <c r="I243" i="7"/>
  <c r="A246" i="7"/>
  <c r="B279" i="3" s="1"/>
  <c r="C245" i="7"/>
  <c r="K242" i="7"/>
  <c r="E275" i="3" s="1"/>
  <c r="K243" i="7" l="1"/>
  <c r="E276" i="3" s="1"/>
  <c r="H245" i="7"/>
  <c r="E245" i="7"/>
  <c r="F245" i="7"/>
  <c r="G245" i="7"/>
  <c r="D245" i="7"/>
  <c r="C246" i="7"/>
  <c r="A247" i="7"/>
  <c r="B280" i="3" s="1"/>
  <c r="I244" i="7"/>
  <c r="J244" i="7"/>
  <c r="E246" i="7" l="1"/>
  <c r="F246" i="7"/>
  <c r="H246" i="7"/>
  <c r="D246" i="7"/>
  <c r="G246" i="7"/>
  <c r="K244" i="7"/>
  <c r="E277" i="3" s="1"/>
  <c r="A248" i="7"/>
  <c r="B281" i="3" s="1"/>
  <c r="C247" i="7"/>
  <c r="I245" i="7"/>
  <c r="J245" i="7"/>
  <c r="K245" i="7" l="1"/>
  <c r="E278" i="3" s="1"/>
  <c r="J246" i="7"/>
  <c r="I246" i="7"/>
  <c r="G247" i="7"/>
  <c r="D247" i="7"/>
  <c r="H247" i="7"/>
  <c r="F247" i="7"/>
  <c r="E247" i="7"/>
  <c r="C248" i="7"/>
  <c r="A249" i="7"/>
  <c r="B282" i="3" s="1"/>
  <c r="K246" i="7" l="1"/>
  <c r="E279" i="3" s="1"/>
  <c r="C249" i="7"/>
  <c r="A250" i="7"/>
  <c r="B283" i="3" s="1"/>
  <c r="H248" i="7"/>
  <c r="G248" i="7"/>
  <c r="F248" i="7"/>
  <c r="E248" i="7"/>
  <c r="D248" i="7"/>
  <c r="I247" i="7"/>
  <c r="J247" i="7"/>
  <c r="E249" i="7" l="1"/>
  <c r="H249" i="7"/>
  <c r="D249" i="7"/>
  <c r="G249" i="7"/>
  <c r="F249" i="7"/>
  <c r="A251" i="7"/>
  <c r="B284" i="3" s="1"/>
  <c r="C250" i="7"/>
  <c r="K247" i="7"/>
  <c r="E280" i="3" s="1"/>
  <c r="J248" i="7"/>
  <c r="I248" i="7"/>
  <c r="K248" i="7" l="1"/>
  <c r="E281" i="3" s="1"/>
  <c r="C251" i="7"/>
  <c r="A252" i="7"/>
  <c r="B285" i="3" s="1"/>
  <c r="I249" i="7"/>
  <c r="J249" i="7"/>
  <c r="G250" i="7"/>
  <c r="D250" i="7"/>
  <c r="H250" i="7"/>
  <c r="E250" i="7"/>
  <c r="F250" i="7"/>
  <c r="E251" i="7" l="1"/>
  <c r="H251" i="7"/>
  <c r="D251" i="7"/>
  <c r="F251" i="7"/>
  <c r="G251" i="7"/>
  <c r="J250" i="7"/>
  <c r="I250" i="7"/>
  <c r="K249" i="7"/>
  <c r="E282" i="3" s="1"/>
  <c r="A253" i="7"/>
  <c r="B286" i="3" s="1"/>
  <c r="C252" i="7"/>
  <c r="K250" i="7" l="1"/>
  <c r="E283" i="3" s="1"/>
  <c r="D252" i="7"/>
  <c r="E252" i="7"/>
  <c r="H252" i="7"/>
  <c r="F252" i="7"/>
  <c r="G252" i="7"/>
  <c r="J251" i="7"/>
  <c r="I251" i="7"/>
  <c r="A254" i="7"/>
  <c r="B287" i="3" s="1"/>
  <c r="C253" i="7"/>
  <c r="K251" i="7" l="1"/>
  <c r="E284" i="3" s="1"/>
  <c r="I252" i="7"/>
  <c r="J252" i="7"/>
  <c r="C254" i="7"/>
  <c r="A255" i="7"/>
  <c r="B288" i="3" s="1"/>
  <c r="E253" i="7"/>
  <c r="D253" i="7"/>
  <c r="H253" i="7"/>
  <c r="G253" i="7"/>
  <c r="F253" i="7"/>
  <c r="C255" i="7" l="1"/>
  <c r="A256" i="7"/>
  <c r="B289" i="3" s="1"/>
  <c r="I253" i="7"/>
  <c r="J253" i="7"/>
  <c r="G254" i="7"/>
  <c r="D254" i="7"/>
  <c r="F254" i="7"/>
  <c r="H254" i="7"/>
  <c r="E254" i="7"/>
  <c r="K252" i="7"/>
  <c r="E285" i="3" s="1"/>
  <c r="H255" i="7" l="1"/>
  <c r="D255" i="7"/>
  <c r="E255" i="7"/>
  <c r="F255" i="7"/>
  <c r="G255" i="7"/>
  <c r="I254" i="7"/>
  <c r="J254" i="7"/>
  <c r="A257" i="7"/>
  <c r="B290" i="3" s="1"/>
  <c r="C256" i="7"/>
  <c r="K253" i="7"/>
  <c r="E286" i="3" s="1"/>
  <c r="F256" i="7" l="1"/>
  <c r="D256" i="7"/>
  <c r="E256" i="7"/>
  <c r="G256" i="7"/>
  <c r="H256" i="7"/>
  <c r="C257" i="7"/>
  <c r="A258" i="7"/>
  <c r="B291" i="3" s="1"/>
  <c r="K254" i="7"/>
  <c r="E287" i="3" s="1"/>
  <c r="I255" i="7"/>
  <c r="J255" i="7"/>
  <c r="K255" i="7" l="1"/>
  <c r="E288" i="3" s="1"/>
  <c r="F257" i="7"/>
  <c r="H257" i="7"/>
  <c r="G257" i="7"/>
  <c r="E257" i="7"/>
  <c r="D257" i="7"/>
  <c r="A259" i="7"/>
  <c r="B292" i="3" s="1"/>
  <c r="C258" i="7"/>
  <c r="J256" i="7"/>
  <c r="I256" i="7"/>
  <c r="K256" i="7" l="1"/>
  <c r="E289" i="3" s="1"/>
  <c r="I257" i="7"/>
  <c r="J257" i="7"/>
  <c r="G258" i="7"/>
  <c r="F258" i="7"/>
  <c r="D258" i="7"/>
  <c r="H258" i="7"/>
  <c r="E258" i="7"/>
  <c r="C259" i="7"/>
  <c r="A260" i="7"/>
  <c r="B293" i="3" s="1"/>
  <c r="C260" i="7" l="1"/>
  <c r="A261" i="7"/>
  <c r="B294" i="3" s="1"/>
  <c r="H259" i="7"/>
  <c r="F259" i="7"/>
  <c r="E259" i="7"/>
  <c r="D259" i="7"/>
  <c r="G259" i="7"/>
  <c r="I258" i="7"/>
  <c r="J258" i="7"/>
  <c r="K257" i="7"/>
  <c r="E290" i="3" s="1"/>
  <c r="A262" i="7" l="1"/>
  <c r="B295" i="3" s="1"/>
  <c r="C261" i="7"/>
  <c r="H260" i="7"/>
  <c r="D260" i="7"/>
  <c r="E260" i="7"/>
  <c r="F260" i="7"/>
  <c r="G260" i="7"/>
  <c r="K258" i="7"/>
  <c r="E291" i="3" s="1"/>
  <c r="I259" i="7"/>
  <c r="J259" i="7"/>
  <c r="F261" i="7" l="1"/>
  <c r="G261" i="7"/>
  <c r="H261" i="7"/>
  <c r="E261" i="7"/>
  <c r="D261" i="7"/>
  <c r="K259" i="7"/>
  <c r="E292" i="3" s="1"/>
  <c r="A263" i="7"/>
  <c r="B296" i="3" s="1"/>
  <c r="C262" i="7"/>
  <c r="J260" i="7"/>
  <c r="I260" i="7"/>
  <c r="K260" i="7" l="1"/>
  <c r="E293" i="3" s="1"/>
  <c r="J261" i="7"/>
  <c r="I261" i="7"/>
  <c r="E262" i="7"/>
  <c r="F262" i="7"/>
  <c r="G262" i="7"/>
  <c r="H262" i="7"/>
  <c r="D262" i="7"/>
  <c r="C263" i="7"/>
  <c r="A264" i="7"/>
  <c r="B297" i="3" s="1"/>
  <c r="K261" i="7" l="1"/>
  <c r="E294" i="3" s="1"/>
  <c r="A265" i="7"/>
  <c r="B298" i="3" s="1"/>
  <c r="C264" i="7"/>
  <c r="G263" i="7"/>
  <c r="H263" i="7"/>
  <c r="E263" i="7"/>
  <c r="D263" i="7"/>
  <c r="F263" i="7"/>
  <c r="I262" i="7"/>
  <c r="J262" i="7"/>
  <c r="G264" i="7" l="1"/>
  <c r="E264" i="7"/>
  <c r="F264" i="7"/>
  <c r="H264" i="7"/>
  <c r="D264" i="7"/>
  <c r="A266" i="7"/>
  <c r="B299" i="3" s="1"/>
  <c r="C265" i="7"/>
  <c r="K262" i="7"/>
  <c r="E295" i="3" s="1"/>
  <c r="J263" i="7"/>
  <c r="I263" i="7"/>
  <c r="K263" i="7" l="1"/>
  <c r="E296" i="3" s="1"/>
  <c r="C266" i="7"/>
  <c r="A267" i="7"/>
  <c r="B300" i="3" s="1"/>
  <c r="J264" i="7"/>
  <c r="I264" i="7"/>
  <c r="H265" i="7"/>
  <c r="G265" i="7"/>
  <c r="D265" i="7"/>
  <c r="E265" i="7"/>
  <c r="F265" i="7"/>
  <c r="K264" i="7" l="1"/>
  <c r="E297" i="3" s="1"/>
  <c r="A268" i="7"/>
  <c r="B301" i="3" s="1"/>
  <c r="C267" i="7"/>
  <c r="G266" i="7"/>
  <c r="D266" i="7"/>
  <c r="E266" i="7"/>
  <c r="F266" i="7"/>
  <c r="H266" i="7"/>
  <c r="I265" i="7"/>
  <c r="J265" i="7"/>
  <c r="K265" i="7" l="1"/>
  <c r="E298" i="3" s="1"/>
  <c r="C268" i="7"/>
  <c r="A269" i="7"/>
  <c r="B302" i="3" s="1"/>
  <c r="G267" i="7"/>
  <c r="H267" i="7"/>
  <c r="E267" i="7"/>
  <c r="D267" i="7"/>
  <c r="F267" i="7"/>
  <c r="I266" i="7"/>
  <c r="J266" i="7"/>
  <c r="A270" i="7" l="1"/>
  <c r="B303" i="3" s="1"/>
  <c r="C269" i="7"/>
  <c r="H268" i="7"/>
  <c r="D268" i="7"/>
  <c r="G268" i="7"/>
  <c r="F268" i="7"/>
  <c r="E268" i="7"/>
  <c r="K266" i="7"/>
  <c r="E299" i="3" s="1"/>
  <c r="J267" i="7"/>
  <c r="I267" i="7"/>
  <c r="K267" i="7" l="1"/>
  <c r="E300" i="3" s="1"/>
  <c r="F269" i="7"/>
  <c r="G269" i="7"/>
  <c r="H269" i="7"/>
  <c r="E269" i="7"/>
  <c r="D269" i="7"/>
  <c r="A271" i="7"/>
  <c r="B304" i="3" s="1"/>
  <c r="C270" i="7"/>
  <c r="J268" i="7"/>
  <c r="I268" i="7"/>
  <c r="K268" i="7" l="1"/>
  <c r="E301" i="3" s="1"/>
  <c r="A272" i="7"/>
  <c r="B305" i="3" s="1"/>
  <c r="C271" i="7"/>
  <c r="J269" i="7"/>
  <c r="I269" i="7"/>
  <c r="F270" i="7"/>
  <c r="H270" i="7"/>
  <c r="G270" i="7"/>
  <c r="D270" i="7"/>
  <c r="E270" i="7"/>
  <c r="K269" i="7" l="1"/>
  <c r="E302" i="3" s="1"/>
  <c r="J270" i="7"/>
  <c r="I270" i="7"/>
  <c r="D271" i="7"/>
  <c r="H271" i="7"/>
  <c r="G271" i="7"/>
  <c r="E271" i="7"/>
  <c r="F271" i="7"/>
  <c r="C272" i="7"/>
  <c r="A273" i="7"/>
  <c r="B306" i="3" s="1"/>
  <c r="K270" i="7" l="1"/>
  <c r="E303" i="3" s="1"/>
  <c r="I271" i="7"/>
  <c r="J271" i="7"/>
  <c r="C273" i="7"/>
  <c r="A274" i="7"/>
  <c r="B307" i="3" s="1"/>
  <c r="F272" i="7"/>
  <c r="H272" i="7"/>
  <c r="G272" i="7"/>
  <c r="D272" i="7"/>
  <c r="E272" i="7"/>
  <c r="I272" i="7" l="1"/>
  <c r="J272" i="7"/>
  <c r="C274" i="7"/>
  <c r="A275" i="7"/>
  <c r="B308" i="3" s="1"/>
  <c r="E273" i="7"/>
  <c r="D273" i="7"/>
  <c r="F273" i="7"/>
  <c r="G273" i="7"/>
  <c r="H273" i="7"/>
  <c r="K271" i="7"/>
  <c r="E304" i="3" s="1"/>
  <c r="I273" i="7" l="1"/>
  <c r="J273" i="7"/>
  <c r="A276" i="7"/>
  <c r="B309" i="3" s="1"/>
  <c r="C275" i="7"/>
  <c r="G274" i="7"/>
  <c r="H274" i="7"/>
  <c r="E274" i="7"/>
  <c r="F274" i="7"/>
  <c r="D274" i="7"/>
  <c r="K272" i="7"/>
  <c r="E305" i="3" s="1"/>
  <c r="J274" i="7" l="1"/>
  <c r="I274" i="7"/>
  <c r="E275" i="7"/>
  <c r="G275" i="7"/>
  <c r="F275" i="7"/>
  <c r="H275" i="7"/>
  <c r="D275" i="7"/>
  <c r="C276" i="7"/>
  <c r="A277" i="7"/>
  <c r="B310" i="3" s="1"/>
  <c r="K273" i="7"/>
  <c r="E306" i="3" s="1"/>
  <c r="K274" i="7" l="1"/>
  <c r="E307" i="3" s="1"/>
  <c r="C277" i="7"/>
  <c r="A278" i="7"/>
  <c r="B311" i="3" s="1"/>
  <c r="G276" i="7"/>
  <c r="D276" i="7"/>
  <c r="H276" i="7"/>
  <c r="E276" i="7"/>
  <c r="F276" i="7"/>
  <c r="J275" i="7"/>
  <c r="I275" i="7"/>
  <c r="K275" i="7" l="1"/>
  <c r="E308" i="3" s="1"/>
  <c r="A279" i="7"/>
  <c r="B312" i="3" s="1"/>
  <c r="C278" i="7"/>
  <c r="J276" i="7"/>
  <c r="I276" i="7"/>
  <c r="D277" i="7"/>
  <c r="G277" i="7"/>
  <c r="H277" i="7"/>
  <c r="E277" i="7"/>
  <c r="F277" i="7"/>
  <c r="K276" i="7" l="1"/>
  <c r="E309" i="3" s="1"/>
  <c r="F278" i="7"/>
  <c r="G278" i="7"/>
  <c r="E278" i="7"/>
  <c r="H278" i="7"/>
  <c r="D278" i="7"/>
  <c r="A280" i="7"/>
  <c r="B313" i="3" s="1"/>
  <c r="C279" i="7"/>
  <c r="J277" i="7"/>
  <c r="I277" i="7"/>
  <c r="K277" i="7" l="1"/>
  <c r="E310" i="3" s="1"/>
  <c r="C280" i="7"/>
  <c r="A281" i="7"/>
  <c r="B314" i="3" s="1"/>
  <c r="J278" i="7"/>
  <c r="I278" i="7"/>
  <c r="E279" i="7"/>
  <c r="G279" i="7"/>
  <c r="D279" i="7"/>
  <c r="F279" i="7"/>
  <c r="H279" i="7"/>
  <c r="A282" i="7" l="1"/>
  <c r="B315" i="3" s="1"/>
  <c r="C281" i="7"/>
  <c r="E280" i="7"/>
  <c r="G280" i="7"/>
  <c r="F280" i="7"/>
  <c r="H280" i="7"/>
  <c r="D280" i="7"/>
  <c r="J279" i="7"/>
  <c r="I279" i="7"/>
  <c r="K278" i="7"/>
  <c r="E311" i="3" s="1"/>
  <c r="K279" i="7" l="1"/>
  <c r="E312" i="3" s="1"/>
  <c r="J280" i="7"/>
  <c r="I280" i="7"/>
  <c r="E281" i="7"/>
  <c r="G281" i="7"/>
  <c r="F281" i="7"/>
  <c r="D281" i="7"/>
  <c r="H281" i="7"/>
  <c r="A283" i="7"/>
  <c r="B316" i="3" s="1"/>
  <c r="C282" i="7"/>
  <c r="K280" i="7" l="1"/>
  <c r="E313" i="3" s="1"/>
  <c r="E282" i="7"/>
  <c r="F282" i="7"/>
  <c r="G282" i="7"/>
  <c r="H282" i="7"/>
  <c r="D282" i="7"/>
  <c r="I281" i="7"/>
  <c r="J281" i="7"/>
  <c r="C283" i="7"/>
  <c r="A284" i="7"/>
  <c r="B317" i="3" s="1"/>
  <c r="I282" i="7" l="1"/>
  <c r="J282" i="7"/>
  <c r="A285" i="7"/>
  <c r="B318" i="3" s="1"/>
  <c r="C284" i="7"/>
  <c r="D283" i="7"/>
  <c r="H283" i="7"/>
  <c r="G283" i="7"/>
  <c r="E283" i="7"/>
  <c r="F283" i="7"/>
  <c r="K281" i="7"/>
  <c r="E314" i="3" s="1"/>
  <c r="I283" i="7" l="1"/>
  <c r="J283" i="7"/>
  <c r="D284" i="7"/>
  <c r="F284" i="7"/>
  <c r="H284" i="7"/>
  <c r="G284" i="7"/>
  <c r="E284" i="7"/>
  <c r="C285" i="7"/>
  <c r="A286" i="7"/>
  <c r="B319" i="3" s="1"/>
  <c r="K282" i="7"/>
  <c r="E315" i="3" s="1"/>
  <c r="C286" i="7" l="1"/>
  <c r="A287" i="7"/>
  <c r="B320" i="3" s="1"/>
  <c r="H285" i="7"/>
  <c r="D285" i="7"/>
  <c r="E285" i="7"/>
  <c r="G285" i="7"/>
  <c r="F285" i="7"/>
  <c r="J284" i="7"/>
  <c r="I284" i="7"/>
  <c r="K283" i="7"/>
  <c r="E316" i="3" s="1"/>
  <c r="K284" i="7" l="1"/>
  <c r="E317" i="3" s="1"/>
  <c r="A288" i="7"/>
  <c r="B321" i="3" s="1"/>
  <c r="C287" i="7"/>
  <c r="F286" i="7"/>
  <c r="H286" i="7"/>
  <c r="E286" i="7"/>
  <c r="G286" i="7"/>
  <c r="D286" i="7"/>
  <c r="J285" i="7"/>
  <c r="I285" i="7"/>
  <c r="K285" i="7" l="1"/>
  <c r="E318" i="3" s="1"/>
  <c r="A289" i="7"/>
  <c r="B322" i="3" s="1"/>
  <c r="C288" i="7"/>
  <c r="H287" i="7"/>
  <c r="D287" i="7"/>
  <c r="E287" i="7"/>
  <c r="G287" i="7"/>
  <c r="F287" i="7"/>
  <c r="J286" i="7"/>
  <c r="I286" i="7"/>
  <c r="K286" i="7" l="1"/>
  <c r="E319" i="3" s="1"/>
  <c r="G288" i="7"/>
  <c r="D288" i="7"/>
  <c r="F288" i="7"/>
  <c r="H288" i="7"/>
  <c r="E288" i="7"/>
  <c r="A290" i="7"/>
  <c r="B323" i="3" s="1"/>
  <c r="C289" i="7"/>
  <c r="J287" i="7"/>
  <c r="I287" i="7"/>
  <c r="K287" i="7" l="1"/>
  <c r="E320" i="3" s="1"/>
  <c r="I288" i="7"/>
  <c r="J288" i="7"/>
  <c r="C290" i="7"/>
  <c r="A291" i="7"/>
  <c r="B324" i="3" s="1"/>
  <c r="F289" i="7"/>
  <c r="D289" i="7"/>
  <c r="E289" i="7"/>
  <c r="G289" i="7"/>
  <c r="H289" i="7"/>
  <c r="J289" i="7" l="1"/>
  <c r="I289" i="7"/>
  <c r="A292" i="7"/>
  <c r="B325" i="3" s="1"/>
  <c r="C291" i="7"/>
  <c r="D290" i="7"/>
  <c r="E290" i="7"/>
  <c r="G290" i="7"/>
  <c r="F290" i="7"/>
  <c r="H290" i="7"/>
  <c r="K288" i="7"/>
  <c r="E321" i="3" s="1"/>
  <c r="K289" i="7" l="1"/>
  <c r="E322" i="3" s="1"/>
  <c r="I290" i="7"/>
  <c r="J290" i="7"/>
  <c r="G291" i="7"/>
  <c r="E291" i="7"/>
  <c r="D291" i="7"/>
  <c r="F291" i="7"/>
  <c r="H291" i="7"/>
  <c r="A293" i="7"/>
  <c r="B326" i="3" s="1"/>
  <c r="C292" i="7"/>
  <c r="J291" i="7" l="1"/>
  <c r="I291" i="7"/>
  <c r="C293" i="7"/>
  <c r="A294" i="7"/>
  <c r="B327" i="3" s="1"/>
  <c r="E292" i="7"/>
  <c r="D292" i="7"/>
  <c r="F292" i="7"/>
  <c r="G292" i="7"/>
  <c r="H292" i="7"/>
  <c r="K290" i="7"/>
  <c r="E323" i="3" s="1"/>
  <c r="K291" i="7" l="1"/>
  <c r="E324" i="3" s="1"/>
  <c r="I292" i="7"/>
  <c r="J292" i="7"/>
  <c r="C294" i="7"/>
  <c r="A295" i="7"/>
  <c r="B328" i="3" s="1"/>
  <c r="H293" i="7"/>
  <c r="F293" i="7"/>
  <c r="D293" i="7"/>
  <c r="E293" i="7"/>
  <c r="G293" i="7"/>
  <c r="I293" i="7" l="1"/>
  <c r="J293" i="7"/>
  <c r="A296" i="7"/>
  <c r="B329" i="3" s="1"/>
  <c r="C295" i="7"/>
  <c r="E294" i="7"/>
  <c r="D294" i="7"/>
  <c r="F294" i="7"/>
  <c r="H294" i="7"/>
  <c r="G294" i="7"/>
  <c r="K292" i="7"/>
  <c r="E325" i="3" s="1"/>
  <c r="J294" i="7" l="1"/>
  <c r="I294" i="7"/>
  <c r="F295" i="7"/>
  <c r="H295" i="7"/>
  <c r="E295" i="7"/>
  <c r="G295" i="7"/>
  <c r="D295" i="7"/>
  <c r="C296" i="7"/>
  <c r="A297" i="7"/>
  <c r="B330" i="3" s="1"/>
  <c r="K293" i="7"/>
  <c r="E326" i="3" s="1"/>
  <c r="K294" i="7" l="1"/>
  <c r="E327" i="3" s="1"/>
  <c r="I295" i="7"/>
  <c r="J295" i="7"/>
  <c r="C297" i="7"/>
  <c r="A298" i="7"/>
  <c r="B331" i="3" s="1"/>
  <c r="H296" i="7"/>
  <c r="E296" i="7"/>
  <c r="F296" i="7"/>
  <c r="G296" i="7"/>
  <c r="D296" i="7"/>
  <c r="J296" i="7" l="1"/>
  <c r="I296" i="7"/>
  <c r="A299" i="7"/>
  <c r="B332" i="3" s="1"/>
  <c r="C298" i="7"/>
  <c r="G297" i="7"/>
  <c r="E297" i="7"/>
  <c r="F297" i="7"/>
  <c r="H297" i="7"/>
  <c r="D297" i="7"/>
  <c r="K295" i="7"/>
  <c r="E328" i="3" s="1"/>
  <c r="I297" i="7" l="1"/>
  <c r="J297" i="7"/>
  <c r="D298" i="7"/>
  <c r="H298" i="7"/>
  <c r="G298" i="7"/>
  <c r="E298" i="7"/>
  <c r="F298" i="7"/>
  <c r="K296" i="7"/>
  <c r="E329" i="3" s="1"/>
  <c r="A300" i="7"/>
  <c r="B333" i="3" s="1"/>
  <c r="C299" i="7"/>
  <c r="K297" i="7" l="1"/>
  <c r="E330" i="3" s="1"/>
  <c r="J298" i="7"/>
  <c r="I298" i="7"/>
  <c r="F299" i="7"/>
  <c r="H299" i="7"/>
  <c r="D299" i="7"/>
  <c r="G299" i="7"/>
  <c r="E299" i="7"/>
  <c r="A301" i="7"/>
  <c r="B334" i="3" s="1"/>
  <c r="C300" i="7"/>
  <c r="K298" i="7" l="1"/>
  <c r="E331" i="3" s="1"/>
  <c r="I299" i="7"/>
  <c r="J299" i="7"/>
  <c r="G300" i="7"/>
  <c r="E300" i="7"/>
  <c r="F300" i="7"/>
  <c r="H300" i="7"/>
  <c r="D300" i="7"/>
  <c r="A302" i="7"/>
  <c r="B335" i="3" s="1"/>
  <c r="C301" i="7"/>
  <c r="G301" i="7" l="1"/>
  <c r="D301" i="7"/>
  <c r="E301" i="7"/>
  <c r="H301" i="7"/>
  <c r="F301" i="7"/>
  <c r="C302" i="7"/>
  <c r="A303" i="7"/>
  <c r="B336" i="3" s="1"/>
  <c r="I300" i="7"/>
  <c r="J300" i="7"/>
  <c r="K299" i="7"/>
  <c r="E332" i="3" s="1"/>
  <c r="K300" i="7" l="1"/>
  <c r="E333" i="3" s="1"/>
  <c r="I301" i="7"/>
  <c r="J301" i="7"/>
  <c r="F302" i="7"/>
  <c r="D302" i="7"/>
  <c r="G302" i="7"/>
  <c r="E302" i="7"/>
  <c r="H302" i="7"/>
  <c r="C303" i="7"/>
  <c r="A304" i="7"/>
  <c r="B337" i="3" s="1"/>
  <c r="C304" i="7" l="1"/>
  <c r="A305" i="7"/>
  <c r="B338" i="3" s="1"/>
  <c r="J302" i="7"/>
  <c r="I302" i="7"/>
  <c r="G303" i="7"/>
  <c r="D303" i="7"/>
  <c r="H303" i="7"/>
  <c r="F303" i="7"/>
  <c r="E303" i="7"/>
  <c r="K301" i="7"/>
  <c r="E334" i="3" s="1"/>
  <c r="K302" i="7" l="1"/>
  <c r="E335" i="3" s="1"/>
  <c r="C305" i="7"/>
  <c r="A306" i="7"/>
  <c r="B339" i="3" s="1"/>
  <c r="H304" i="7"/>
  <c r="F304" i="7"/>
  <c r="G304" i="7"/>
  <c r="D304" i="7"/>
  <c r="E304" i="7"/>
  <c r="I303" i="7"/>
  <c r="J303" i="7"/>
  <c r="A307" i="7" l="1"/>
  <c r="B340" i="3" s="1"/>
  <c r="C306" i="7"/>
  <c r="D305" i="7"/>
  <c r="F305" i="7"/>
  <c r="G305" i="7"/>
  <c r="H305" i="7"/>
  <c r="E305" i="7"/>
  <c r="K303" i="7"/>
  <c r="E336" i="3" s="1"/>
  <c r="J304" i="7"/>
  <c r="I304" i="7"/>
  <c r="K304" i="7" l="1"/>
  <c r="E337" i="3" s="1"/>
  <c r="I305" i="7"/>
  <c r="J305" i="7"/>
  <c r="G306" i="7"/>
  <c r="H306" i="7"/>
  <c r="D306" i="7"/>
  <c r="E306" i="7"/>
  <c r="F306" i="7"/>
  <c r="C307" i="7"/>
  <c r="A308" i="7"/>
  <c r="B341" i="3" s="1"/>
  <c r="I306" i="7" l="1"/>
  <c r="J306" i="7"/>
  <c r="A309" i="7"/>
  <c r="B342" i="3" s="1"/>
  <c r="C308" i="7"/>
  <c r="D307" i="7"/>
  <c r="F307" i="7"/>
  <c r="H307" i="7"/>
  <c r="G307" i="7"/>
  <c r="E307" i="7"/>
  <c r="K305" i="7"/>
  <c r="E338" i="3" s="1"/>
  <c r="K306" i="7" l="1"/>
  <c r="E339" i="3" s="1"/>
  <c r="E308" i="7"/>
  <c r="D308" i="7"/>
  <c r="H308" i="7"/>
  <c r="F308" i="7"/>
  <c r="G308" i="7"/>
  <c r="J307" i="7"/>
  <c r="I307" i="7"/>
  <c r="A310" i="7"/>
  <c r="B343" i="3" s="1"/>
  <c r="C309" i="7"/>
  <c r="K307" i="7" l="1"/>
  <c r="E340" i="3" s="1"/>
  <c r="J308" i="7"/>
  <c r="I308" i="7"/>
  <c r="C310" i="7"/>
  <c r="A311" i="7"/>
  <c r="B344" i="3" s="1"/>
  <c r="E309" i="7"/>
  <c r="D309" i="7"/>
  <c r="H309" i="7"/>
  <c r="G309" i="7"/>
  <c r="F309" i="7"/>
  <c r="K308" i="7" l="1"/>
  <c r="E341" i="3" s="1"/>
  <c r="C311" i="7"/>
  <c r="A312" i="7"/>
  <c r="B345" i="3" s="1"/>
  <c r="I309" i="7"/>
  <c r="J309" i="7"/>
  <c r="F310" i="7"/>
  <c r="H310" i="7"/>
  <c r="G310" i="7"/>
  <c r="D310" i="7"/>
  <c r="E310" i="7"/>
  <c r="J310" i="7" l="1"/>
  <c r="I310" i="7"/>
  <c r="C312" i="7"/>
  <c r="A313" i="7"/>
  <c r="B346" i="3" s="1"/>
  <c r="E311" i="7"/>
  <c r="H311" i="7"/>
  <c r="G311" i="7"/>
  <c r="F311" i="7"/>
  <c r="D311" i="7"/>
  <c r="K309" i="7"/>
  <c r="E342" i="3" s="1"/>
  <c r="K310" i="7" l="1"/>
  <c r="E343" i="3" s="1"/>
  <c r="J311" i="7"/>
  <c r="I311" i="7"/>
  <c r="C313" i="7"/>
  <c r="A314" i="7"/>
  <c r="B347" i="3" s="1"/>
  <c r="F312" i="7"/>
  <c r="H312" i="7"/>
  <c r="E312" i="7"/>
  <c r="G312" i="7"/>
  <c r="D312" i="7"/>
  <c r="K311" i="7" l="1"/>
  <c r="E344" i="3" s="1"/>
  <c r="I312" i="7"/>
  <c r="J312" i="7"/>
  <c r="A315" i="7"/>
  <c r="B348" i="3" s="1"/>
  <c r="C314" i="7"/>
  <c r="D313" i="7"/>
  <c r="E313" i="7"/>
  <c r="G313" i="7"/>
  <c r="H313" i="7"/>
  <c r="F313" i="7"/>
  <c r="J313" i="7" l="1"/>
  <c r="I313" i="7"/>
  <c r="F314" i="7"/>
  <c r="D314" i="7"/>
  <c r="G314" i="7"/>
  <c r="E314" i="7"/>
  <c r="H314" i="7"/>
  <c r="A316" i="7"/>
  <c r="B349" i="3" s="1"/>
  <c r="C315" i="7"/>
  <c r="K312" i="7"/>
  <c r="E345" i="3" s="1"/>
  <c r="K313" i="7" l="1"/>
  <c r="E346" i="3" s="1"/>
  <c r="H315" i="7"/>
  <c r="F315" i="7"/>
  <c r="D315" i="7"/>
  <c r="E315" i="7"/>
  <c r="G315" i="7"/>
  <c r="J314" i="7"/>
  <c r="I314" i="7"/>
  <c r="A317" i="7"/>
  <c r="B350" i="3" s="1"/>
  <c r="C316" i="7"/>
  <c r="K314" i="7" l="1"/>
  <c r="E347" i="3" s="1"/>
  <c r="C317" i="7"/>
  <c r="A318" i="7"/>
  <c r="B351" i="3" s="1"/>
  <c r="E316" i="7"/>
  <c r="G316" i="7"/>
  <c r="H316" i="7"/>
  <c r="D316" i="7"/>
  <c r="F316" i="7"/>
  <c r="J315" i="7"/>
  <c r="I315" i="7"/>
  <c r="K315" i="7" l="1"/>
  <c r="E348" i="3" s="1"/>
  <c r="A319" i="7"/>
  <c r="B352" i="3" s="1"/>
  <c r="C318" i="7"/>
  <c r="D317" i="7"/>
  <c r="H317" i="7"/>
  <c r="F317" i="7"/>
  <c r="G317" i="7"/>
  <c r="E317" i="7"/>
  <c r="J316" i="7"/>
  <c r="I316" i="7"/>
  <c r="K316" i="7" l="1"/>
  <c r="E349" i="3" s="1"/>
  <c r="E318" i="7"/>
  <c r="G318" i="7"/>
  <c r="H318" i="7"/>
  <c r="D318" i="7"/>
  <c r="F318" i="7"/>
  <c r="A320" i="7"/>
  <c r="B353" i="3" s="1"/>
  <c r="C319" i="7"/>
  <c r="J317" i="7"/>
  <c r="I317" i="7"/>
  <c r="K317" i="7" l="1"/>
  <c r="E350" i="3" s="1"/>
  <c r="C320" i="7"/>
  <c r="A321" i="7"/>
  <c r="B354" i="3" s="1"/>
  <c r="J318" i="7"/>
  <c r="I318" i="7"/>
  <c r="G319" i="7"/>
  <c r="E319" i="7"/>
  <c r="D319" i="7"/>
  <c r="F319" i="7"/>
  <c r="H319" i="7"/>
  <c r="K318" i="7" l="1"/>
  <c r="E351" i="3" s="1"/>
  <c r="J319" i="7"/>
  <c r="I319" i="7"/>
  <c r="C321" i="7"/>
  <c r="A322" i="7"/>
  <c r="B355" i="3" s="1"/>
  <c r="F320" i="7"/>
  <c r="D320" i="7"/>
  <c r="E320" i="7"/>
  <c r="G320" i="7"/>
  <c r="H320" i="7"/>
  <c r="K319" i="7" l="1"/>
  <c r="E352" i="3" s="1"/>
  <c r="A323" i="7"/>
  <c r="B356" i="3" s="1"/>
  <c r="C322" i="7"/>
  <c r="J320" i="7"/>
  <c r="I320" i="7"/>
  <c r="H321" i="7"/>
  <c r="D321" i="7"/>
  <c r="F321" i="7"/>
  <c r="G321" i="7"/>
  <c r="E321" i="7"/>
  <c r="K320" i="7" l="1"/>
  <c r="E322" i="7"/>
  <c r="G322" i="7"/>
  <c r="F322" i="7"/>
  <c r="D322" i="7"/>
  <c r="H322" i="7"/>
  <c r="I321" i="7"/>
  <c r="J321" i="7"/>
  <c r="C323" i="7"/>
  <c r="A324" i="7"/>
  <c r="B357" i="3" s="1"/>
  <c r="A325" i="7" l="1"/>
  <c r="B358" i="3" s="1"/>
  <c r="C324" i="7"/>
  <c r="F323" i="7"/>
  <c r="G323" i="7"/>
  <c r="H323" i="7"/>
  <c r="D323" i="7"/>
  <c r="E323" i="7"/>
  <c r="J322" i="7"/>
  <c r="I322" i="7"/>
  <c r="K321" i="7"/>
  <c r="E353" i="3"/>
  <c r="K322" i="7" l="1"/>
  <c r="E355" i="3" s="1"/>
  <c r="E354" i="3"/>
  <c r="F324" i="7"/>
  <c r="E324" i="7"/>
  <c r="D324" i="7"/>
  <c r="G324" i="7"/>
  <c r="H324" i="7"/>
  <c r="J323" i="7"/>
  <c r="I323" i="7"/>
  <c r="A326" i="7"/>
  <c r="B359" i="3" s="1"/>
  <c r="C325" i="7"/>
  <c r="F325" i="7" l="1"/>
  <c r="E325" i="7"/>
  <c r="D325" i="7"/>
  <c r="G325" i="7"/>
  <c r="H325" i="7"/>
  <c r="K323" i="7"/>
  <c r="I324" i="7"/>
  <c r="J324" i="7"/>
  <c r="C326" i="7"/>
  <c r="A327" i="7"/>
  <c r="B360" i="3" s="1"/>
  <c r="K324" i="7" l="1"/>
  <c r="E357" i="3" s="1"/>
  <c r="H326" i="7"/>
  <c r="F326" i="7"/>
  <c r="E326" i="7"/>
  <c r="G326" i="7"/>
  <c r="D326" i="7"/>
  <c r="A328" i="7"/>
  <c r="B361" i="3" s="1"/>
  <c r="C327" i="7"/>
  <c r="E356" i="3"/>
  <c r="I325" i="7"/>
  <c r="J325" i="7"/>
  <c r="K325" i="7" l="1"/>
  <c r="E358" i="3" s="1"/>
  <c r="C328" i="7"/>
  <c r="A329" i="7"/>
  <c r="B362" i="3" s="1"/>
  <c r="D327" i="7"/>
  <c r="E327" i="7"/>
  <c r="F327" i="7"/>
  <c r="H327" i="7"/>
  <c r="G327" i="7"/>
  <c r="J326" i="7"/>
  <c r="I326" i="7"/>
  <c r="J327" i="7" l="1"/>
  <c r="I327" i="7"/>
  <c r="C329" i="7"/>
  <c r="A330" i="7"/>
  <c r="B363" i="3" s="1"/>
  <c r="K326" i="7"/>
  <c r="G328" i="7"/>
  <c r="F328" i="7"/>
  <c r="D328" i="7"/>
  <c r="H328" i="7"/>
  <c r="E328" i="7"/>
  <c r="K327" i="7" l="1"/>
  <c r="E360" i="3" s="1"/>
  <c r="I328" i="7"/>
  <c r="J328" i="7"/>
  <c r="E359" i="3"/>
  <c r="C330" i="7"/>
  <c r="A331" i="7"/>
  <c r="B364" i="3" s="1"/>
  <c r="D329" i="7"/>
  <c r="F329" i="7"/>
  <c r="H329" i="7"/>
  <c r="E329" i="7"/>
  <c r="G329" i="7"/>
  <c r="G330" i="7" l="1"/>
  <c r="D330" i="7"/>
  <c r="F330" i="7"/>
  <c r="H330" i="7"/>
  <c r="E330" i="7"/>
  <c r="J329" i="7"/>
  <c r="I329" i="7"/>
  <c r="C331" i="7"/>
  <c r="A332" i="7"/>
  <c r="B365" i="3" s="1"/>
  <c r="K328" i="7"/>
  <c r="K329" i="7" l="1"/>
  <c r="E362" i="3" s="1"/>
  <c r="E361" i="3"/>
  <c r="J330" i="7"/>
  <c r="I330" i="7"/>
  <c r="E331" i="7"/>
  <c r="H331" i="7"/>
  <c r="F331" i="7"/>
  <c r="D331" i="7"/>
  <c r="G331" i="7"/>
  <c r="C332" i="7"/>
  <c r="A333" i="7"/>
  <c r="B366" i="3" s="1"/>
  <c r="K330" i="7" l="1"/>
  <c r="I331" i="7"/>
  <c r="J331" i="7"/>
  <c r="A334" i="7"/>
  <c r="B367" i="3" s="1"/>
  <c r="C333" i="7"/>
  <c r="F332" i="7"/>
  <c r="G332" i="7"/>
  <c r="H332" i="7"/>
  <c r="D332" i="7"/>
  <c r="E332" i="7"/>
  <c r="E363" i="3"/>
  <c r="I332" i="7" l="1"/>
  <c r="J332" i="7"/>
  <c r="F333" i="7"/>
  <c r="H333" i="7"/>
  <c r="G333" i="7"/>
  <c r="D333" i="7"/>
  <c r="E333" i="7"/>
  <c r="C334" i="7"/>
  <c r="A335" i="7"/>
  <c r="B368" i="3" s="1"/>
  <c r="K331" i="7"/>
  <c r="C335" i="7" l="1"/>
  <c r="A336" i="7"/>
  <c r="B369" i="3" s="1"/>
  <c r="E364" i="3"/>
  <c r="E334" i="7"/>
  <c r="H334" i="7"/>
  <c r="D334" i="7"/>
  <c r="G334" i="7"/>
  <c r="F334" i="7"/>
  <c r="J333" i="7"/>
  <c r="I333" i="7"/>
  <c r="K332" i="7"/>
  <c r="K333" i="7" l="1"/>
  <c r="E366" i="3" s="1"/>
  <c r="A337" i="7"/>
  <c r="B370" i="3" s="1"/>
  <c r="C336" i="7"/>
  <c r="I334" i="7"/>
  <c r="J334" i="7"/>
  <c r="G335" i="7"/>
  <c r="F335" i="7"/>
  <c r="D335" i="7"/>
  <c r="E335" i="7"/>
  <c r="H335" i="7"/>
  <c r="E365" i="3"/>
  <c r="G336" i="7" l="1"/>
  <c r="D336" i="7"/>
  <c r="F336" i="7"/>
  <c r="E336" i="7"/>
  <c r="H336" i="7"/>
  <c r="I335" i="7"/>
  <c r="J335" i="7"/>
  <c r="K334" i="7"/>
  <c r="C337" i="7"/>
  <c r="A338" i="7"/>
  <c r="B371" i="3" s="1"/>
  <c r="E367" i="3" l="1"/>
  <c r="H337" i="7"/>
  <c r="G337" i="7"/>
  <c r="D337" i="7"/>
  <c r="E337" i="7"/>
  <c r="F337" i="7"/>
  <c r="C338" i="7"/>
  <c r="A339" i="7"/>
  <c r="B372" i="3" s="1"/>
  <c r="K335" i="7"/>
  <c r="J336" i="7"/>
  <c r="I336" i="7"/>
  <c r="K336" i="7" l="1"/>
  <c r="E369" i="3" s="1"/>
  <c r="C339" i="7"/>
  <c r="A340" i="7"/>
  <c r="B373" i="3" s="1"/>
  <c r="E338" i="7"/>
  <c r="H338" i="7"/>
  <c r="G338" i="7"/>
  <c r="F338" i="7"/>
  <c r="D338" i="7"/>
  <c r="I337" i="7"/>
  <c r="J337" i="7"/>
  <c r="E368" i="3"/>
  <c r="H339" i="7" l="1"/>
  <c r="F339" i="7"/>
  <c r="D339" i="7"/>
  <c r="E339" i="7"/>
  <c r="G339" i="7"/>
  <c r="K337" i="7"/>
  <c r="J338" i="7"/>
  <c r="I338" i="7"/>
  <c r="K338" i="7" s="1"/>
  <c r="A341" i="7"/>
  <c r="B374" i="3" s="1"/>
  <c r="C340" i="7"/>
  <c r="E340" i="7" l="1"/>
  <c r="F340" i="7"/>
  <c r="D340" i="7"/>
  <c r="H340" i="7"/>
  <c r="G340" i="7"/>
  <c r="A342" i="7"/>
  <c r="B375" i="3" s="1"/>
  <c r="C341" i="7"/>
  <c r="E370" i="3"/>
  <c r="E371" i="3"/>
  <c r="I339" i="7"/>
  <c r="J339" i="7"/>
  <c r="C342" i="7" l="1"/>
  <c r="A343" i="7"/>
  <c r="B376" i="3" s="1"/>
  <c r="J340" i="7"/>
  <c r="I340" i="7"/>
  <c r="K339" i="7"/>
  <c r="D341" i="7"/>
  <c r="G341" i="7"/>
  <c r="H341" i="7"/>
  <c r="E341" i="7"/>
  <c r="F341" i="7"/>
  <c r="K340" i="7" l="1"/>
  <c r="C343" i="7"/>
  <c r="A344" i="7"/>
  <c r="B377" i="3" s="1"/>
  <c r="E342" i="7"/>
  <c r="G342" i="7"/>
  <c r="H342" i="7"/>
  <c r="D342" i="7"/>
  <c r="F342" i="7"/>
  <c r="E373" i="3"/>
  <c r="E372" i="3"/>
  <c r="J341" i="7"/>
  <c r="I341" i="7"/>
  <c r="K341" i="7" l="1"/>
  <c r="E374" i="3" s="1"/>
  <c r="A345" i="7"/>
  <c r="B378" i="3" s="1"/>
  <c r="C344" i="7"/>
  <c r="I342" i="7"/>
  <c r="J342" i="7"/>
  <c r="F343" i="7"/>
  <c r="G343" i="7"/>
  <c r="D343" i="7"/>
  <c r="H343" i="7"/>
  <c r="E343" i="7"/>
  <c r="K342" i="7" l="1"/>
  <c r="E375" i="3" s="1"/>
  <c r="J343" i="7"/>
  <c r="I343" i="7"/>
  <c r="A346" i="7"/>
  <c r="B379" i="3" s="1"/>
  <c r="C345" i="7"/>
  <c r="F344" i="7"/>
  <c r="E344" i="7"/>
  <c r="G344" i="7"/>
  <c r="H344" i="7"/>
  <c r="D344" i="7"/>
  <c r="I344" i="7" l="1"/>
  <c r="J344" i="7"/>
  <c r="G345" i="7"/>
  <c r="E345" i="7"/>
  <c r="H345" i="7"/>
  <c r="D345" i="7"/>
  <c r="F345" i="7"/>
  <c r="K343" i="7"/>
  <c r="C346" i="7"/>
  <c r="A347" i="7"/>
  <c r="B380" i="3" s="1"/>
  <c r="E376" i="3" l="1"/>
  <c r="H346" i="7"/>
  <c r="F346" i="7"/>
  <c r="E346" i="7"/>
  <c r="D346" i="7"/>
  <c r="G346" i="7"/>
  <c r="A348" i="7"/>
  <c r="B381" i="3" s="1"/>
  <c r="C347" i="7"/>
  <c r="I345" i="7"/>
  <c r="J345" i="7"/>
  <c r="K344" i="7"/>
  <c r="K345" i="7" l="1"/>
  <c r="E378" i="3" s="1"/>
  <c r="D347" i="7"/>
  <c r="G347" i="7"/>
  <c r="H347" i="7"/>
  <c r="F347" i="7"/>
  <c r="E347" i="7"/>
  <c r="I346" i="7"/>
  <c r="J346" i="7"/>
  <c r="E377" i="3"/>
  <c r="A349" i="7"/>
  <c r="B382" i="3" s="1"/>
  <c r="C348" i="7"/>
  <c r="K346" i="7" l="1"/>
  <c r="E379" i="3" s="1"/>
  <c r="H348" i="7"/>
  <c r="D348" i="7"/>
  <c r="G348" i="7"/>
  <c r="E348" i="7"/>
  <c r="F348" i="7"/>
  <c r="C349" i="7"/>
  <c r="A350" i="7"/>
  <c r="B383" i="3" s="1"/>
  <c r="I347" i="7"/>
  <c r="J347" i="7"/>
  <c r="K347" i="7" l="1"/>
  <c r="A351" i="7"/>
  <c r="B384" i="3" s="1"/>
  <c r="C350" i="7"/>
  <c r="J348" i="7"/>
  <c r="I348" i="7"/>
  <c r="D349" i="7"/>
  <c r="E349" i="7"/>
  <c r="H349" i="7"/>
  <c r="G349" i="7"/>
  <c r="F349" i="7"/>
  <c r="J349" i="7" l="1"/>
  <c r="I349" i="7"/>
  <c r="A352" i="7"/>
  <c r="B385" i="3" s="1"/>
  <c r="C351" i="7"/>
  <c r="K348" i="7"/>
  <c r="H350" i="7"/>
  <c r="E350" i="7"/>
  <c r="D350" i="7"/>
  <c r="G350" i="7"/>
  <c r="F350" i="7"/>
  <c r="E380" i="3"/>
  <c r="K349" i="7" l="1"/>
  <c r="E382" i="3" s="1"/>
  <c r="J350" i="7"/>
  <c r="I350" i="7"/>
  <c r="E381" i="3"/>
  <c r="H351" i="7"/>
  <c r="F351" i="7"/>
  <c r="E351" i="7"/>
  <c r="D351" i="7"/>
  <c r="G351" i="7"/>
  <c r="C352" i="7"/>
  <c r="A353" i="7"/>
  <c r="B386" i="3" s="1"/>
  <c r="K350" i="7" l="1"/>
  <c r="E383" i="3" s="1"/>
  <c r="G352" i="7"/>
  <c r="H352" i="7"/>
  <c r="F352" i="7"/>
  <c r="D352" i="7"/>
  <c r="E352" i="7"/>
  <c r="C353" i="7"/>
  <c r="A354" i="7"/>
  <c r="B387" i="3" s="1"/>
  <c r="J351" i="7"/>
  <c r="I351" i="7"/>
  <c r="K351" i="7" l="1"/>
  <c r="E384" i="3" s="1"/>
  <c r="C354" i="7"/>
  <c r="A355" i="7"/>
  <c r="B388" i="3" s="1"/>
  <c r="I352" i="7"/>
  <c r="J352" i="7"/>
  <c r="H353" i="7"/>
  <c r="F353" i="7"/>
  <c r="E353" i="7"/>
  <c r="D353" i="7"/>
  <c r="G353" i="7"/>
  <c r="J353" i="7" l="1"/>
  <c r="I353" i="7"/>
  <c r="E354" i="7"/>
  <c r="D354" i="7"/>
  <c r="F354" i="7"/>
  <c r="G354" i="7"/>
  <c r="H354" i="7"/>
  <c r="K352" i="7"/>
  <c r="A356" i="7"/>
  <c r="B389" i="3" s="1"/>
  <c r="C355" i="7"/>
  <c r="E385" i="3" l="1"/>
  <c r="C356" i="7"/>
  <c r="A357" i="7"/>
  <c r="B390" i="3" s="1"/>
  <c r="I354" i="7"/>
  <c r="J354" i="7"/>
  <c r="K353" i="7"/>
  <c r="F355" i="7"/>
  <c r="H355" i="7"/>
  <c r="E355" i="7"/>
  <c r="D355" i="7"/>
  <c r="G355" i="7"/>
  <c r="K354" i="7" l="1"/>
  <c r="E387" i="3" s="1"/>
  <c r="E386" i="3"/>
  <c r="E356" i="7"/>
  <c r="F356" i="7"/>
  <c r="D356" i="7"/>
  <c r="H356" i="7"/>
  <c r="G356" i="7"/>
  <c r="I355" i="7"/>
  <c r="J355" i="7"/>
  <c r="C357" i="7"/>
  <c r="A358" i="7"/>
  <c r="B391" i="3" s="1"/>
  <c r="C358" i="7" l="1"/>
  <c r="A359" i="7"/>
  <c r="B392" i="3" s="1"/>
  <c r="F357" i="7"/>
  <c r="E357" i="7"/>
  <c r="D357" i="7"/>
  <c r="G357" i="7"/>
  <c r="H357" i="7"/>
  <c r="K355" i="7"/>
  <c r="J356" i="7"/>
  <c r="I356" i="7"/>
  <c r="K356" i="7" l="1"/>
  <c r="E389" i="3" s="1"/>
  <c r="C359" i="7"/>
  <c r="A360" i="7"/>
  <c r="B393" i="3" s="1"/>
  <c r="H358" i="7"/>
  <c r="E358" i="7"/>
  <c r="F358" i="7"/>
  <c r="G358" i="7"/>
  <c r="D358" i="7"/>
  <c r="E388" i="3"/>
  <c r="I357" i="7"/>
  <c r="J357" i="7"/>
  <c r="K357" i="7" l="1"/>
  <c r="I358" i="7"/>
  <c r="J358" i="7"/>
  <c r="C360" i="7"/>
  <c r="A361" i="7"/>
  <c r="B394" i="3" s="1"/>
  <c r="D359" i="7"/>
  <c r="E359" i="7"/>
  <c r="F359" i="7"/>
  <c r="H359" i="7"/>
  <c r="G359" i="7"/>
  <c r="I359" i="7" l="1"/>
  <c r="J359" i="7"/>
  <c r="C361" i="7"/>
  <c r="A362" i="7"/>
  <c r="B395" i="3" s="1"/>
  <c r="H360" i="7"/>
  <c r="G360" i="7"/>
  <c r="E360" i="7"/>
  <c r="F360" i="7"/>
  <c r="D360" i="7"/>
  <c r="K358" i="7"/>
  <c r="E390" i="3"/>
  <c r="E391" i="3" l="1"/>
  <c r="J360" i="7"/>
  <c r="I360" i="7"/>
  <c r="C362" i="7"/>
  <c r="A363" i="7"/>
  <c r="B396" i="3" s="1"/>
  <c r="H361" i="7"/>
  <c r="F361" i="7"/>
  <c r="D361" i="7"/>
  <c r="G361" i="7"/>
  <c r="E361" i="7"/>
  <c r="K359" i="7"/>
  <c r="K360" i="7" l="1"/>
  <c r="E393" i="3" s="1"/>
  <c r="A364" i="7"/>
  <c r="B397" i="3" s="1"/>
  <c r="C363" i="7"/>
  <c r="D362" i="7"/>
  <c r="G362" i="7"/>
  <c r="F362" i="7"/>
  <c r="H362" i="7"/>
  <c r="E362" i="7"/>
  <c r="E392" i="3"/>
  <c r="I361" i="7"/>
  <c r="J361" i="7"/>
  <c r="K361" i="7" l="1"/>
  <c r="H363" i="7"/>
  <c r="G363" i="7"/>
  <c r="E363" i="7"/>
  <c r="F363" i="7"/>
  <c r="D363" i="7"/>
  <c r="C364" i="7"/>
  <c r="A365" i="7"/>
  <c r="B398" i="3" s="1"/>
  <c r="J362" i="7"/>
  <c r="I362" i="7"/>
  <c r="K362" i="7" l="1"/>
  <c r="E395" i="3" s="1"/>
  <c r="A366" i="7"/>
  <c r="B399" i="3" s="1"/>
  <c r="C365" i="7"/>
  <c r="I363" i="7"/>
  <c r="J363" i="7"/>
  <c r="E364" i="7"/>
  <c r="F364" i="7"/>
  <c r="G364" i="7"/>
  <c r="D364" i="7"/>
  <c r="H364" i="7"/>
  <c r="E394" i="3"/>
  <c r="K363" i="7" l="1"/>
  <c r="E396" i="3" s="1"/>
  <c r="G365" i="7"/>
  <c r="E365" i="7"/>
  <c r="F365" i="7"/>
  <c r="D365" i="7"/>
  <c r="H365" i="7"/>
  <c r="J364" i="7"/>
  <c r="I364" i="7"/>
  <c r="A367" i="7"/>
  <c r="B400" i="3" s="1"/>
  <c r="C366" i="7"/>
  <c r="K364" i="7" l="1"/>
  <c r="E397" i="3" s="1"/>
  <c r="D366" i="7"/>
  <c r="H366" i="7"/>
  <c r="G366" i="7"/>
  <c r="E366" i="7"/>
  <c r="F366" i="7"/>
  <c r="I365" i="7"/>
  <c r="J365" i="7"/>
  <c r="C367" i="7"/>
  <c r="D367" i="7" l="1"/>
  <c r="E367" i="7"/>
  <c r="F367" i="7"/>
  <c r="G367" i="7"/>
  <c r="H367" i="7"/>
  <c r="K365" i="7"/>
  <c r="I366" i="7"/>
  <c r="J366" i="7"/>
  <c r="K366" i="7" l="1"/>
  <c r="E399" i="3" s="1"/>
  <c r="L275" i="7"/>
  <c r="F308" i="3" s="1"/>
  <c r="L24" i="7"/>
  <c r="F57" i="3" s="1"/>
  <c r="L289" i="7"/>
  <c r="F322" i="3" s="1"/>
  <c r="L71" i="7"/>
  <c r="F104" i="3" s="1"/>
  <c r="L186" i="7"/>
  <c r="F219" i="3" s="1"/>
  <c r="L295" i="7"/>
  <c r="F328" i="3" s="1"/>
  <c r="L177" i="7"/>
  <c r="F210" i="3" s="1"/>
  <c r="L202" i="7"/>
  <c r="F235" i="3" s="1"/>
  <c r="L244" i="7"/>
  <c r="F277" i="3" s="1"/>
  <c r="L290" i="7"/>
  <c r="F323" i="3" s="1"/>
  <c r="L103" i="7"/>
  <c r="F136" i="3" s="1"/>
  <c r="L199" i="7"/>
  <c r="F232" i="3" s="1"/>
  <c r="L44" i="7"/>
  <c r="F77" i="3" s="1"/>
  <c r="L212" i="7"/>
  <c r="F245" i="3" s="1"/>
  <c r="L174" i="7"/>
  <c r="F207" i="3" s="1"/>
  <c r="L248" i="7"/>
  <c r="F281" i="3" s="1"/>
  <c r="L312" i="7"/>
  <c r="F345" i="3" s="1"/>
  <c r="L302" i="7"/>
  <c r="F335" i="3" s="1"/>
  <c r="L142" i="7"/>
  <c r="F175" i="3" s="1"/>
  <c r="L123" i="7"/>
  <c r="F156" i="3" s="1"/>
  <c r="L203" i="7"/>
  <c r="F236" i="3" s="1"/>
  <c r="L45" i="7"/>
  <c r="F78" i="3" s="1"/>
  <c r="L138" i="7"/>
  <c r="F171" i="3" s="1"/>
  <c r="L94" i="7"/>
  <c r="F127" i="3" s="1"/>
  <c r="L311" i="7"/>
  <c r="F344" i="3" s="1"/>
  <c r="L153" i="7"/>
  <c r="F186" i="3" s="1"/>
  <c r="L241" i="7"/>
  <c r="F274" i="3" s="1"/>
  <c r="L291" i="7"/>
  <c r="F324" i="3" s="1"/>
  <c r="L211" i="7"/>
  <c r="F244" i="3" s="1"/>
  <c r="L143" i="7"/>
  <c r="F176" i="3" s="1"/>
  <c r="L64" i="7"/>
  <c r="F97" i="3" s="1"/>
  <c r="L250" i="7"/>
  <c r="F283" i="3" s="1"/>
  <c r="L266" i="7"/>
  <c r="F299" i="3" s="1"/>
  <c r="L61" i="7"/>
  <c r="F94" i="3" s="1"/>
  <c r="L100" i="7"/>
  <c r="F133" i="3" s="1"/>
  <c r="L93" i="7"/>
  <c r="F126" i="3" s="1"/>
  <c r="L35" i="7"/>
  <c r="F68" i="3" s="1"/>
  <c r="L52" i="7"/>
  <c r="F85" i="3" s="1"/>
  <c r="L16" i="7"/>
  <c r="F49" i="3" s="1"/>
  <c r="L63" i="7"/>
  <c r="F96" i="3" s="1"/>
  <c r="L310" i="7"/>
  <c r="F343" i="3" s="1"/>
  <c r="L21" i="7"/>
  <c r="F54" i="3" s="1"/>
  <c r="L40" i="7"/>
  <c r="F73" i="3" s="1"/>
  <c r="L33" i="7"/>
  <c r="F66" i="3" s="1"/>
  <c r="L145" i="7"/>
  <c r="F178" i="3" s="1"/>
  <c r="L101" i="7"/>
  <c r="F134" i="3" s="1"/>
  <c r="L256" i="7"/>
  <c r="F289" i="3" s="1"/>
  <c r="L204" i="7"/>
  <c r="F237" i="3" s="1"/>
  <c r="L228" i="7"/>
  <c r="F261" i="3" s="1"/>
  <c r="L18" i="7"/>
  <c r="F51" i="3" s="1"/>
  <c r="L261" i="7"/>
  <c r="F294" i="3" s="1"/>
  <c r="L298" i="7"/>
  <c r="F331" i="3" s="1"/>
  <c r="L226" i="7"/>
  <c r="F259" i="3" s="1"/>
  <c r="L60" i="7"/>
  <c r="F93" i="3" s="1"/>
  <c r="L283" i="7"/>
  <c r="F316" i="3" s="1"/>
  <c r="L304" i="7"/>
  <c r="F337" i="3" s="1"/>
  <c r="L170" i="7"/>
  <c r="F203" i="3" s="1"/>
  <c r="L7" i="7"/>
  <c r="F40" i="3" s="1"/>
  <c r="L264" i="7"/>
  <c r="F297" i="3" s="1"/>
  <c r="L252" i="7"/>
  <c r="F285" i="3" s="1"/>
  <c r="L82" i="7"/>
  <c r="F115" i="3" s="1"/>
  <c r="L259" i="7"/>
  <c r="F292" i="3" s="1"/>
  <c r="L22" i="7"/>
  <c r="F55" i="3" s="1"/>
  <c r="L46" i="7"/>
  <c r="F79" i="3" s="1"/>
  <c r="L77" i="7"/>
  <c r="F110" i="3" s="1"/>
  <c r="L130" i="7"/>
  <c r="F163" i="3" s="1"/>
  <c r="L62" i="7"/>
  <c r="F95" i="3" s="1"/>
  <c r="L78" i="7"/>
  <c r="F111" i="3" s="1"/>
  <c r="L249" i="7"/>
  <c r="F282" i="3" s="1"/>
  <c r="L86" i="7"/>
  <c r="F119" i="3" s="1"/>
  <c r="L224" i="7"/>
  <c r="F257" i="3" s="1"/>
  <c r="L209" i="7"/>
  <c r="F242" i="3" s="1"/>
  <c r="L182" i="7"/>
  <c r="F215" i="3" s="1"/>
  <c r="L83" i="7"/>
  <c r="F116" i="3" s="1"/>
  <c r="L30" i="7"/>
  <c r="F63" i="3" s="1"/>
  <c r="L12" i="7"/>
  <c r="F45" i="3" s="1"/>
  <c r="L175" i="7"/>
  <c r="F208" i="3" s="1"/>
  <c r="L237" i="7"/>
  <c r="F270" i="3" s="1"/>
  <c r="L8" i="7"/>
  <c r="F41" i="3" s="1"/>
  <c r="L57" i="7"/>
  <c r="F90" i="3" s="1"/>
  <c r="L81" i="7"/>
  <c r="F114" i="3" s="1"/>
  <c r="L69" i="7"/>
  <c r="F102" i="3" s="1"/>
  <c r="L164" i="7"/>
  <c r="F197" i="3" s="1"/>
  <c r="L117" i="7"/>
  <c r="F150" i="3" s="1"/>
  <c r="L247" i="7"/>
  <c r="F280" i="3" s="1"/>
  <c r="L257" i="7"/>
  <c r="F290" i="3" s="1"/>
  <c r="L282" i="7"/>
  <c r="F315" i="3" s="1"/>
  <c r="L23" i="7"/>
  <c r="F56" i="3" s="1"/>
  <c r="L54" i="7"/>
  <c r="F87" i="3" s="1"/>
  <c r="L313" i="7"/>
  <c r="F346" i="3" s="1"/>
  <c r="L15" i="7"/>
  <c r="F48" i="3" s="1"/>
  <c r="L165" i="7"/>
  <c r="F198" i="3" s="1"/>
  <c r="L207" i="7"/>
  <c r="F240" i="3" s="1"/>
  <c r="L303" i="7"/>
  <c r="F336" i="3" s="1"/>
  <c r="L172" i="7"/>
  <c r="F205" i="3" s="1"/>
  <c r="L240" i="7"/>
  <c r="F273" i="3" s="1"/>
  <c r="L108" i="7"/>
  <c r="F141" i="3" s="1"/>
  <c r="L76" i="7"/>
  <c r="F109" i="3" s="1"/>
  <c r="L159" i="7"/>
  <c r="F192" i="3" s="1"/>
  <c r="L51" i="7"/>
  <c r="F84" i="3" s="1"/>
  <c r="L307" i="7"/>
  <c r="F340" i="3" s="1"/>
  <c r="L184" i="7"/>
  <c r="F217" i="3" s="1"/>
  <c r="L149" i="7"/>
  <c r="F182" i="3" s="1"/>
  <c r="L50" i="7"/>
  <c r="F83" i="3" s="1"/>
  <c r="L192" i="7"/>
  <c r="F225" i="3" s="1"/>
  <c r="L299" i="7"/>
  <c r="F332" i="3" s="1"/>
  <c r="L280" i="7"/>
  <c r="F313" i="3" s="1"/>
  <c r="L288" i="7"/>
  <c r="F321" i="3" s="1"/>
  <c r="L271" i="7"/>
  <c r="F304" i="3" s="1"/>
  <c r="L109" i="7"/>
  <c r="F142" i="3" s="1"/>
  <c r="L171" i="7"/>
  <c r="F204" i="3" s="1"/>
  <c r="L127" i="7"/>
  <c r="F160" i="3" s="1"/>
  <c r="L75" i="7"/>
  <c r="F108" i="3" s="1"/>
  <c r="L253" i="7"/>
  <c r="F286" i="3" s="1"/>
  <c r="L118" i="7"/>
  <c r="F151" i="3" s="1"/>
  <c r="L124" i="7"/>
  <c r="F157" i="3" s="1"/>
  <c r="L87" i="7"/>
  <c r="F120" i="3" s="1"/>
  <c r="L236" i="7"/>
  <c r="F269" i="3" s="1"/>
  <c r="L158" i="7"/>
  <c r="F191" i="3" s="1"/>
  <c r="L29" i="7"/>
  <c r="F62" i="3" s="1"/>
  <c r="L222" i="7"/>
  <c r="F255" i="3" s="1"/>
  <c r="L38" i="7"/>
  <c r="F71" i="3" s="1"/>
  <c r="L105" i="7"/>
  <c r="F138" i="3" s="1"/>
  <c r="L173" i="7"/>
  <c r="F206" i="3" s="1"/>
  <c r="L102" i="7"/>
  <c r="F135" i="3" s="1"/>
  <c r="L301" i="7"/>
  <c r="F334" i="3" s="1"/>
  <c r="L187" i="7"/>
  <c r="F220" i="3" s="1"/>
  <c r="L293" i="7"/>
  <c r="F326" i="3" s="1"/>
  <c r="L140" i="7"/>
  <c r="F173" i="3" s="1"/>
  <c r="L9" i="7"/>
  <c r="F42" i="3" s="1"/>
  <c r="L90" i="7"/>
  <c r="F123" i="3" s="1"/>
  <c r="L262" i="7"/>
  <c r="F295" i="3" s="1"/>
  <c r="L216" i="7"/>
  <c r="F249" i="3" s="1"/>
  <c r="L68" i="7"/>
  <c r="F101" i="3" s="1"/>
  <c r="L56" i="7"/>
  <c r="F89" i="3" s="1"/>
  <c r="L27" i="7"/>
  <c r="F60" i="3" s="1"/>
  <c r="L66" i="7"/>
  <c r="F99" i="3" s="1"/>
  <c r="L188" i="7"/>
  <c r="F221" i="3" s="1"/>
  <c r="L155" i="7"/>
  <c r="F188" i="3" s="1"/>
  <c r="L120" i="7"/>
  <c r="F153" i="3" s="1"/>
  <c r="L297" i="7"/>
  <c r="F330" i="3" s="1"/>
  <c r="L139" i="7"/>
  <c r="F172" i="3" s="1"/>
  <c r="L276" i="7"/>
  <c r="F309" i="3" s="1"/>
  <c r="L242" i="7"/>
  <c r="F275" i="3" s="1"/>
  <c r="L206" i="7"/>
  <c r="F239" i="3" s="1"/>
  <c r="L92" i="7"/>
  <c r="F125" i="3" s="1"/>
  <c r="L37" i="7"/>
  <c r="F70" i="3" s="1"/>
  <c r="L193" i="7"/>
  <c r="F226" i="3" s="1"/>
  <c r="L84" i="7"/>
  <c r="F117" i="3" s="1"/>
  <c r="L157" i="7"/>
  <c r="F190" i="3" s="1"/>
  <c r="L296" i="7"/>
  <c r="F329" i="3" s="1"/>
  <c r="L227" i="7"/>
  <c r="F260" i="3" s="1"/>
  <c r="L229" i="7"/>
  <c r="F262" i="3" s="1"/>
  <c r="L215" i="7"/>
  <c r="F248" i="3" s="1"/>
  <c r="L272" i="7"/>
  <c r="F305" i="3" s="1"/>
  <c r="L245" i="7"/>
  <c r="F278" i="3" s="1"/>
  <c r="L251" i="7"/>
  <c r="F284" i="3" s="1"/>
  <c r="L179" i="7"/>
  <c r="F212" i="3" s="1"/>
  <c r="L185" i="7"/>
  <c r="F218" i="3" s="1"/>
  <c r="L137" i="7"/>
  <c r="F170" i="3" s="1"/>
  <c r="L169" i="7"/>
  <c r="F202" i="3" s="1"/>
  <c r="L67" i="7"/>
  <c r="F100" i="3" s="1"/>
  <c r="L6" i="7"/>
  <c r="F39" i="3" s="1"/>
  <c r="L196" i="7"/>
  <c r="F229" i="3" s="1"/>
  <c r="L41" i="7"/>
  <c r="F74" i="3" s="1"/>
  <c r="L121" i="7"/>
  <c r="F154" i="3" s="1"/>
  <c r="L107" i="7"/>
  <c r="F140" i="3" s="1"/>
  <c r="L219" i="7"/>
  <c r="F252" i="3" s="1"/>
  <c r="L14" i="7"/>
  <c r="F47" i="3" s="1"/>
  <c r="L104" i="7"/>
  <c r="F137" i="3" s="1"/>
  <c r="L233" i="7"/>
  <c r="F266" i="3" s="1"/>
  <c r="L136" i="7"/>
  <c r="F169" i="3" s="1"/>
  <c r="L135" i="7"/>
  <c r="F168" i="3" s="1"/>
  <c r="L115" i="7"/>
  <c r="F148" i="3" s="1"/>
  <c r="L156" i="7"/>
  <c r="F189" i="3" s="1"/>
  <c r="L267" i="7"/>
  <c r="F300" i="3" s="1"/>
  <c r="L133" i="7"/>
  <c r="F166" i="3" s="1"/>
  <c r="L122" i="7"/>
  <c r="F155" i="3" s="1"/>
  <c r="L85" i="7"/>
  <c r="F118" i="3" s="1"/>
  <c r="L194" i="7"/>
  <c r="F227" i="3" s="1"/>
  <c r="L20" i="7"/>
  <c r="F53" i="3" s="1"/>
  <c r="L72" i="7"/>
  <c r="F105" i="3" s="1"/>
  <c r="L235" i="7"/>
  <c r="F268" i="3" s="1"/>
  <c r="L243" i="7"/>
  <c r="F276" i="3" s="1"/>
  <c r="L183" i="7"/>
  <c r="F216" i="3" s="1"/>
  <c r="L53" i="7"/>
  <c r="F86" i="3" s="1"/>
  <c r="L167" i="7"/>
  <c r="F200" i="3" s="1"/>
  <c r="L55" i="7"/>
  <c r="F88" i="3" s="1"/>
  <c r="L168" i="7"/>
  <c r="F201" i="3" s="1"/>
  <c r="L88" i="7"/>
  <c r="F121" i="3" s="1"/>
  <c r="L89" i="7"/>
  <c r="F122" i="3" s="1"/>
  <c r="L95" i="7"/>
  <c r="F128" i="3" s="1"/>
  <c r="L274" i="7"/>
  <c r="F307" i="3" s="1"/>
  <c r="L181" i="7"/>
  <c r="F214" i="3" s="1"/>
  <c r="L132" i="7"/>
  <c r="F165" i="3" s="1"/>
  <c r="L112" i="7"/>
  <c r="F145" i="3" s="1"/>
  <c r="L73" i="7"/>
  <c r="F106" i="3" s="1"/>
  <c r="L270" i="7"/>
  <c r="F303" i="3" s="1"/>
  <c r="L144" i="7"/>
  <c r="F177" i="3" s="1"/>
  <c r="L141" i="7"/>
  <c r="F174" i="3" s="1"/>
  <c r="L200" i="7"/>
  <c r="F233" i="3" s="1"/>
  <c r="L309" i="7"/>
  <c r="F342" i="3" s="1"/>
  <c r="L5" i="7"/>
  <c r="F38" i="3" s="1"/>
  <c r="L231" i="7"/>
  <c r="F264" i="3" s="1"/>
  <c r="L277" i="7"/>
  <c r="F310" i="3" s="1"/>
  <c r="L4" i="7"/>
  <c r="F37" i="3" s="1"/>
  <c r="L152" i="7"/>
  <c r="F185" i="3" s="1"/>
  <c r="L176" i="7"/>
  <c r="F209" i="3" s="1"/>
  <c r="L31" i="7"/>
  <c r="F64" i="3" s="1"/>
  <c r="L254" i="7"/>
  <c r="F287" i="3" s="1"/>
  <c r="L65" i="7"/>
  <c r="F98" i="3" s="1"/>
  <c r="L220" i="7"/>
  <c r="F253" i="3" s="1"/>
  <c r="L19" i="7"/>
  <c r="F52" i="3" s="1"/>
  <c r="L218" i="7"/>
  <c r="F251" i="3" s="1"/>
  <c r="L49" i="7"/>
  <c r="F82" i="3" s="1"/>
  <c r="L317" i="7"/>
  <c r="F350" i="3" s="1"/>
  <c r="L191" i="7"/>
  <c r="F224" i="3" s="1"/>
  <c r="L163" i="7"/>
  <c r="F196" i="3" s="1"/>
  <c r="L263" i="7"/>
  <c r="F296" i="3" s="1"/>
  <c r="L221" i="7"/>
  <c r="F254" i="3" s="1"/>
  <c r="L147" i="7"/>
  <c r="F180" i="3" s="1"/>
  <c r="L292" i="7"/>
  <c r="F325" i="3" s="1"/>
  <c r="L160" i="7"/>
  <c r="F193" i="3" s="1"/>
  <c r="L258" i="7"/>
  <c r="F291" i="3" s="1"/>
  <c r="L39" i="7"/>
  <c r="F72" i="3" s="1"/>
  <c r="L260" i="7"/>
  <c r="F293" i="3" s="1"/>
  <c r="L26" i="7"/>
  <c r="F59" i="3" s="1"/>
  <c r="L125" i="7"/>
  <c r="F158" i="3" s="1"/>
  <c r="L119" i="7"/>
  <c r="F152" i="3" s="1"/>
  <c r="L306" i="7"/>
  <c r="F339" i="3" s="1"/>
  <c r="L287" i="7"/>
  <c r="F320" i="3" s="1"/>
  <c r="L195" i="7"/>
  <c r="F228" i="3" s="1"/>
  <c r="L36" i="7"/>
  <c r="F69" i="3" s="1"/>
  <c r="L190" i="7"/>
  <c r="F223" i="3" s="1"/>
  <c r="L238" i="7"/>
  <c r="F271" i="3" s="1"/>
  <c r="L314" i="7"/>
  <c r="F347" i="3" s="1"/>
  <c r="L13" i="7"/>
  <c r="F46" i="3" s="1"/>
  <c r="L239" i="7"/>
  <c r="F272" i="3" s="1"/>
  <c r="L91" i="7"/>
  <c r="F124" i="3" s="1"/>
  <c r="L111" i="7"/>
  <c r="F144" i="3" s="1"/>
  <c r="L178" i="7"/>
  <c r="F211" i="3" s="1"/>
  <c r="L294" i="7"/>
  <c r="F327" i="3" s="1"/>
  <c r="L308" i="7"/>
  <c r="F341" i="3" s="1"/>
  <c r="L265" i="7"/>
  <c r="F298" i="3" s="1"/>
  <c r="L281" i="7"/>
  <c r="F314" i="3" s="1"/>
  <c r="L197" i="7"/>
  <c r="F230" i="3" s="1"/>
  <c r="L48" i="7"/>
  <c r="F81" i="3" s="1"/>
  <c r="L232" i="7"/>
  <c r="F265" i="3" s="1"/>
  <c r="L269" i="7"/>
  <c r="F302" i="3" s="1"/>
  <c r="L154" i="7"/>
  <c r="F187" i="3" s="1"/>
  <c r="L43" i="7"/>
  <c r="F76" i="3" s="1"/>
  <c r="L79" i="7"/>
  <c r="F112" i="3" s="1"/>
  <c r="L189" i="7"/>
  <c r="F222" i="3" s="1"/>
  <c r="L208" i="7"/>
  <c r="F241" i="3" s="1"/>
  <c r="L230" i="7"/>
  <c r="F263" i="3" s="1"/>
  <c r="L17" i="7"/>
  <c r="F50" i="3" s="1"/>
  <c r="L98" i="7"/>
  <c r="F131" i="3" s="1"/>
  <c r="L97" i="7"/>
  <c r="F130" i="3" s="1"/>
  <c r="L34" i="7"/>
  <c r="F67" i="3" s="1"/>
  <c r="L316" i="7"/>
  <c r="F349" i="3" s="1"/>
  <c r="L300" i="7"/>
  <c r="F333" i="3" s="1"/>
  <c r="L161" i="7"/>
  <c r="F194" i="3" s="1"/>
  <c r="L214" i="7"/>
  <c r="F247" i="3" s="1"/>
  <c r="L225" i="7"/>
  <c r="F258" i="3" s="1"/>
  <c r="L278" i="7"/>
  <c r="F311" i="3" s="1"/>
  <c r="L47" i="7"/>
  <c r="F80" i="3" s="1"/>
  <c r="L213" i="7"/>
  <c r="F246" i="3" s="1"/>
  <c r="L3" i="7"/>
  <c r="F36" i="3" s="1"/>
  <c r="L126" i="7"/>
  <c r="F159" i="3" s="1"/>
  <c r="L59" i="7"/>
  <c r="F92" i="3" s="1"/>
  <c r="L268" i="7"/>
  <c r="F301" i="3" s="1"/>
  <c r="L32" i="7"/>
  <c r="F65" i="3" s="1"/>
  <c r="L70" i="7"/>
  <c r="F103" i="3" s="1"/>
  <c r="L273" i="7"/>
  <c r="F306" i="3" s="1"/>
  <c r="L99" i="7"/>
  <c r="F132" i="3" s="1"/>
  <c r="L114" i="7"/>
  <c r="F147" i="3" s="1"/>
  <c r="L210" i="7"/>
  <c r="F243" i="3" s="1"/>
  <c r="L234" i="7"/>
  <c r="F267" i="3" s="1"/>
  <c r="L205" i="7"/>
  <c r="F238" i="3" s="1"/>
  <c r="L223" i="7"/>
  <c r="F256" i="3" s="1"/>
  <c r="L284" i="7"/>
  <c r="F317" i="3" s="1"/>
  <c r="L58" i="7"/>
  <c r="F91" i="3" s="1"/>
  <c r="L255" i="7"/>
  <c r="F288" i="3" s="1"/>
  <c r="L11" i="7"/>
  <c r="F44" i="3" s="1"/>
  <c r="L106" i="7"/>
  <c r="F139" i="3" s="1"/>
  <c r="L28" i="7"/>
  <c r="F61" i="3" s="1"/>
  <c r="L131" i="7"/>
  <c r="F164" i="3" s="1"/>
  <c r="L25" i="7"/>
  <c r="F58" i="3" s="1"/>
  <c r="L129" i="7"/>
  <c r="F162" i="3" s="1"/>
  <c r="L74" i="7"/>
  <c r="F107" i="3" s="1"/>
  <c r="L320" i="7"/>
  <c r="F353" i="3" s="1"/>
  <c r="L128" i="7"/>
  <c r="F161" i="3" s="1"/>
  <c r="L305" i="7"/>
  <c r="F338" i="3" s="1"/>
  <c r="L80" i="7"/>
  <c r="F113" i="3" s="1"/>
  <c r="L116" i="7"/>
  <c r="F149" i="3" s="1"/>
  <c r="L286" i="7"/>
  <c r="F319" i="3" s="1"/>
  <c r="L110" i="7"/>
  <c r="F143" i="3" s="1"/>
  <c r="L150" i="7"/>
  <c r="F183" i="3" s="1"/>
  <c r="L279" i="7"/>
  <c r="F312" i="3" s="1"/>
  <c r="L96" i="7"/>
  <c r="F129" i="3" s="1"/>
  <c r="L180" i="7"/>
  <c r="F213" i="3" s="1"/>
  <c r="L246" i="7"/>
  <c r="F279" i="3" s="1"/>
  <c r="L315" i="7"/>
  <c r="F348" i="3" s="1"/>
  <c r="L113" i="7"/>
  <c r="F146" i="3" s="1"/>
  <c r="L162" i="7"/>
  <c r="F195" i="3" s="1"/>
  <c r="L146" i="7"/>
  <c r="F179" i="3" s="1"/>
  <c r="L10" i="7"/>
  <c r="F43" i="3" s="1"/>
  <c r="L285" i="7"/>
  <c r="F318" i="3" s="1"/>
  <c r="L318" i="7"/>
  <c r="F351" i="3" s="1"/>
  <c r="L151" i="7"/>
  <c r="F184" i="3" s="1"/>
  <c r="L201" i="7"/>
  <c r="F234" i="3" s="1"/>
  <c r="L148" i="7"/>
  <c r="F181" i="3" s="1"/>
  <c r="L198" i="7"/>
  <c r="F231" i="3" s="1"/>
  <c r="L217" i="7"/>
  <c r="F250" i="3" s="1"/>
  <c r="L134" i="7"/>
  <c r="F167" i="3" s="1"/>
  <c r="L2" i="7"/>
  <c r="F35" i="3" s="1"/>
  <c r="L319" i="7"/>
  <c r="F352" i="3" s="1"/>
  <c r="L321" i="7"/>
  <c r="F354" i="3" s="1"/>
  <c r="L323" i="7"/>
  <c r="F356" i="3" s="1"/>
  <c r="L322" i="7"/>
  <c r="F355" i="3" s="1"/>
  <c r="L325" i="7"/>
  <c r="F358" i="3" s="1"/>
  <c r="L324" i="7"/>
  <c r="F357" i="3" s="1"/>
  <c r="L326" i="7"/>
  <c r="F359" i="3" s="1"/>
  <c r="L328" i="7"/>
  <c r="F361" i="3" s="1"/>
  <c r="L327" i="7"/>
  <c r="F360" i="3" s="1"/>
  <c r="L329" i="7"/>
  <c r="F362" i="3" s="1"/>
  <c r="L332" i="7"/>
  <c r="F365" i="3" s="1"/>
  <c r="L330" i="7"/>
  <c r="F363" i="3" s="1"/>
  <c r="L331" i="7"/>
  <c r="F364" i="3" s="1"/>
  <c r="L334" i="7"/>
  <c r="F367" i="3" s="1"/>
  <c r="L333" i="7"/>
  <c r="F366" i="3" s="1"/>
  <c r="L335" i="7"/>
  <c r="F368" i="3" s="1"/>
  <c r="L336" i="7"/>
  <c r="F369" i="3" s="1"/>
  <c r="L338" i="7"/>
  <c r="F371" i="3" s="1"/>
  <c r="L337" i="7"/>
  <c r="F370" i="3" s="1"/>
  <c r="L341" i="7"/>
  <c r="F374" i="3" s="1"/>
  <c r="L343" i="7"/>
  <c r="F376" i="3" s="1"/>
  <c r="L340" i="7"/>
  <c r="F373" i="3" s="1"/>
  <c r="L339" i="7"/>
  <c r="F372" i="3" s="1"/>
  <c r="L345" i="7"/>
  <c r="F378" i="3" s="1"/>
  <c r="L342" i="7"/>
  <c r="F375" i="3" s="1"/>
  <c r="L344" i="7"/>
  <c r="F377" i="3" s="1"/>
  <c r="L350" i="7"/>
  <c r="F383" i="3" s="1"/>
  <c r="L347" i="7"/>
  <c r="F380" i="3" s="1"/>
  <c r="L346" i="7"/>
  <c r="F379" i="3" s="1"/>
  <c r="L348" i="7"/>
  <c r="F381" i="3" s="1"/>
  <c r="L349" i="7"/>
  <c r="F382" i="3" s="1"/>
  <c r="L351" i="7"/>
  <c r="F384" i="3" s="1"/>
  <c r="L352" i="7"/>
  <c r="F385" i="3" s="1"/>
  <c r="L354" i="7"/>
  <c r="F387" i="3" s="1"/>
  <c r="L353" i="7"/>
  <c r="F386" i="3" s="1"/>
  <c r="L356" i="7"/>
  <c r="F389" i="3" s="1"/>
  <c r="L355" i="7"/>
  <c r="F388" i="3" s="1"/>
  <c r="E398" i="3"/>
  <c r="L365" i="7"/>
  <c r="F398" i="3" s="1"/>
  <c r="L363" i="7"/>
  <c r="F396" i="3" s="1"/>
  <c r="L359" i="7"/>
  <c r="F392" i="3" s="1"/>
  <c r="L361" i="7"/>
  <c r="F394" i="3" s="1"/>
  <c r="L357" i="7"/>
  <c r="F390" i="3" s="1"/>
  <c r="L360" i="7"/>
  <c r="F393" i="3" s="1"/>
  <c r="L362" i="7"/>
  <c r="F395" i="3" s="1"/>
  <c r="L358" i="7"/>
  <c r="F391" i="3" s="1"/>
  <c r="L364" i="7"/>
  <c r="F397" i="3" s="1"/>
  <c r="J367" i="7"/>
  <c r="I367" i="7"/>
  <c r="L366" i="7" l="1"/>
  <c r="F399" i="3" s="1"/>
  <c r="L42" i="7"/>
  <c r="F75" i="3" s="1"/>
  <c r="L166" i="7"/>
  <c r="F199" i="3" s="1"/>
  <c r="K367" i="7"/>
  <c r="E400" i="3" s="1"/>
  <c r="L367" i="7" l="1"/>
  <c r="F400" i="3" s="1"/>
</calcChain>
</file>

<file path=xl/sharedStrings.xml><?xml version="1.0" encoding="utf-8"?>
<sst xmlns="http://schemas.openxmlformats.org/spreadsheetml/2006/main" count="49" uniqueCount="29">
  <si>
    <t>b_h</t>
  </si>
  <si>
    <t>m_h</t>
  </si>
  <si>
    <t>b_w</t>
  </si>
  <si>
    <t>m_w</t>
  </si>
  <si>
    <t>t_hl</t>
  </si>
  <si>
    <t>wd cluster</t>
  </si>
  <si>
    <t>wknd cluster</t>
  </si>
  <si>
    <r>
      <t>Q</t>
    </r>
    <r>
      <rPr>
        <vertAlign val="subscript"/>
        <sz val="11"/>
        <color theme="1"/>
        <rFont val="Calibri"/>
        <family val="2"/>
        <scheme val="minor"/>
      </rPr>
      <t>year</t>
    </r>
    <r>
      <rPr>
        <sz val="11"/>
        <color theme="1"/>
        <rFont val="Calibri"/>
        <family val="2"/>
        <scheme val="minor"/>
      </rPr>
      <t xml:space="preserve"> [MWh/a]</t>
    </r>
  </si>
  <si>
    <t>Date</t>
  </si>
  <si>
    <t>Weekday</t>
  </si>
  <si>
    <t>Mean daily ambient Temperature in °C</t>
  </si>
  <si>
    <t>Year</t>
  </si>
  <si>
    <t>b</t>
  </si>
  <si>
    <t>m</t>
  </si>
  <si>
    <r>
      <t>Q</t>
    </r>
    <r>
      <rPr>
        <b/>
        <vertAlign val="subscript"/>
        <sz val="11"/>
        <color theme="1"/>
        <rFont val="Calibri"/>
        <family val="2"/>
        <scheme val="minor"/>
      </rPr>
      <t>day</t>
    </r>
    <r>
      <rPr>
        <b/>
        <sz val="11"/>
        <color theme="1"/>
        <rFont val="Calibri"/>
        <family val="2"/>
        <scheme val="minor"/>
      </rPr>
      <t xml:space="preserve"> in MWh/d</t>
    </r>
  </si>
  <si>
    <r>
      <t>Q</t>
    </r>
    <r>
      <rPr>
        <b/>
        <vertAlign val="subscript"/>
        <sz val="11"/>
        <color theme="1"/>
        <rFont val="Calibri"/>
        <family val="2"/>
        <scheme val="minor"/>
      </rPr>
      <t>norm,day</t>
    </r>
    <r>
      <rPr>
        <b/>
        <sz val="11"/>
        <color theme="1"/>
        <rFont val="Calibri"/>
        <family val="2"/>
        <scheme val="minor"/>
      </rPr>
      <t xml:space="preserve"> in -</t>
    </r>
  </si>
  <si>
    <t>Enter load profile parameters.</t>
  </si>
  <si>
    <t>Linear regregression paramaters for working days:</t>
  </si>
  <si>
    <t>Linear regression paramaters for selected working day cluster:</t>
  </si>
  <si>
    <t>Linear regregression paramaters for weekends and holidays:</t>
  </si>
  <si>
    <t>Linear regression paramaters for selected weekend and holiday cluster:</t>
  </si>
  <si>
    <t>Results</t>
  </si>
  <si>
    <t>Day</t>
  </si>
  <si>
    <t xml:space="preserve">This tool was developed within Subtask A "Integrated Energy System" of IEA SHC Task 64 "Solar Process Heat". The underlying database and methodology is described in the Deliverable D.A1 "Reference applications for renewable heat". 
It can be used to define an annual heat load profile with a daily resolution for industrial consumers. </t>
  </si>
  <si>
    <r>
      <rPr>
        <b/>
        <sz val="11"/>
        <color theme="1"/>
        <rFont val="Calibri"/>
        <family val="2"/>
        <scheme val="minor"/>
      </rPr>
      <t xml:space="preserve">How to use this tool? </t>
    </r>
    <r>
      <rPr>
        <sz val="11"/>
        <color theme="1"/>
        <rFont val="Calibri"/>
        <family val="2"/>
        <scheme val="minor"/>
      </rPr>
      <t xml:space="preserve">
Enter all required information to the yellow marked cells. Choose from four possible clusters for working days (wd) and five possible clusters 
for weekends and holidays (wknd). The respective location can be chosen by inserting an annual ambient temperature profile. The dependency of daily heat demand on ambient temperature is increasing from clusters 0 to 3 or 0 to 4 (see Figure 1).</t>
    </r>
  </si>
  <si>
    <r>
      <t>Q</t>
    </r>
    <r>
      <rPr>
        <vertAlign val="subscript"/>
        <sz val="11"/>
        <color theme="1"/>
        <rFont val="Calibri"/>
        <family val="2"/>
        <scheme val="minor"/>
      </rPr>
      <t>day</t>
    </r>
    <r>
      <rPr>
        <sz val="11"/>
        <color theme="1"/>
        <rFont val="Calibri"/>
        <family val="2"/>
        <scheme val="minor"/>
      </rPr>
      <t xml:space="preserve"> 
in MWh/d</t>
    </r>
  </si>
  <si>
    <t>Mean daily ambient temperature 
in °C</t>
  </si>
  <si>
    <t>Enter an annual ambient 
temperature profile.</t>
  </si>
  <si>
    <r>
      <t>Q</t>
    </r>
    <r>
      <rPr>
        <vertAlign val="subscript"/>
        <sz val="11"/>
        <color theme="1"/>
        <rFont val="Calibri"/>
        <family val="2"/>
        <scheme val="minor"/>
      </rPr>
      <t>norm,day</t>
    </r>
    <r>
      <rPr>
        <sz val="11"/>
        <color theme="1"/>
        <rFont val="Calibri"/>
        <family val="2"/>
        <scheme val="minor"/>
      </rPr>
      <t xml:space="preserve"> 
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</si>
</sst>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 x14ac:knownFonts="1">
    <font>
      <sz val="11"/>
      <color theme="1"/>
      <name val="Calibri"/>
      <family val="2"/>
      <scheme val="minor"/>
    </font>
    <font>
      <sz val="11"/>
      <color theme="1"/>
      <name val="Arial"/>
      <family val="2"/>
    </font>
    <font>
      <b/>
      <sz val="11"/>
      <color theme="1"/>
      <name val="Calibri"/>
      <family val="2"/>
      <scheme val="minor"/>
    </font>
    <font>
      <vertAlign val="subscript"/>
      <sz val="11"/>
      <color theme="1"/>
      <name val="Calibri"/>
      <family val="2"/>
      <scheme val="minor"/>
    </font>
    <font>
      <b/>
      <vertAlign val="subscrip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thin">
        <color indexed="64"/>
      </right>
      <top/>
      <bottom/>
      <diagonal/>
    </border>
    <border>
      <left style="thin">
        <color auto="1"/>
      </left>
      <right style="thin">
        <color auto="1"/>
      </right>
      <top style="medium">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84">
    <xf numFmtId="0" fontId="0" fillId="0" borderId="0" xfId="0"/>
    <xf numFmtId="0" fontId="2" fillId="0" borderId="1" xfId="0" applyFont="1" applyBorder="1" applyAlignment="1">
      <alignment horizontal="center" vertical="top"/>
    </xf>
    <xf numFmtId="0" fontId="0" fillId="2" borderId="4" xfId="0" applyFill="1" applyBorder="1"/>
    <xf numFmtId="0" fontId="0" fillId="2" borderId="2" xfId="0" applyFill="1" applyBorder="1"/>
    <xf numFmtId="0" fontId="0" fillId="0" borderId="6" xfId="0" applyBorder="1" applyAlignment="1">
      <alignment wrapText="1"/>
    </xf>
    <xf numFmtId="0" fontId="0" fillId="0" borderId="13" xfId="0" applyBorder="1"/>
    <xf numFmtId="0" fontId="0" fillId="0" borderId="14" xfId="0" applyBorder="1"/>
    <xf numFmtId="0" fontId="0" fillId="0" borderId="15" xfId="0" applyBorder="1"/>
    <xf numFmtId="164" fontId="0" fillId="0" borderId="1" xfId="0" applyNumberFormat="1" applyBorder="1"/>
    <xf numFmtId="0" fontId="2" fillId="0" borderId="1" xfId="0" applyFont="1" applyBorder="1" applyAlignment="1">
      <alignment horizontal="center"/>
    </xf>
    <xf numFmtId="0" fontId="0" fillId="2" borderId="16" xfId="0" applyFill="1" applyBorder="1"/>
    <xf numFmtId="0" fontId="0" fillId="0" borderId="9" xfId="0" applyBorder="1"/>
    <xf numFmtId="0" fontId="0" fillId="0" borderId="11" xfId="0" applyBorder="1"/>
    <xf numFmtId="0" fontId="0" fillId="0" borderId="8" xfId="0" applyBorder="1"/>
    <xf numFmtId="0" fontId="0" fillId="0" borderId="10" xfId="0" applyBorder="1"/>
    <xf numFmtId="0" fontId="0" fillId="0" borderId="12" xfId="0" applyBorder="1"/>
    <xf numFmtId="0" fontId="0" fillId="0" borderId="13" xfId="0" applyBorder="1" applyAlignment="1">
      <alignment wrapText="1"/>
    </xf>
    <xf numFmtId="14" fontId="0" fillId="2" borderId="18" xfId="0" applyNumberFormat="1" applyFill="1" applyBorder="1"/>
    <xf numFmtId="14" fontId="0" fillId="2" borderId="19" xfId="0" applyNumberFormat="1" applyFill="1" applyBorder="1"/>
    <xf numFmtId="14" fontId="0" fillId="2" borderId="20" xfId="0" applyNumberFormat="1" applyFill="1" applyBorder="1"/>
    <xf numFmtId="0" fontId="2" fillId="0" borderId="4" xfId="0" applyFont="1" applyBorder="1" applyAlignment="1">
      <alignment horizontal="center" vertical="top"/>
    </xf>
    <xf numFmtId="0" fontId="2" fillId="0" borderId="21" xfId="0" applyFont="1" applyBorder="1" applyAlignment="1">
      <alignment horizontal="center" vertical="top"/>
    </xf>
    <xf numFmtId="0" fontId="2" fillId="0" borderId="5" xfId="0" applyFont="1" applyBorder="1" applyAlignment="1">
      <alignment horizontal="center" vertical="top"/>
    </xf>
    <xf numFmtId="0" fontId="0" fillId="0" borderId="7" xfId="0" applyBorder="1"/>
    <xf numFmtId="0" fontId="0" fillId="0" borderId="22" xfId="0" applyBorder="1"/>
    <xf numFmtId="0" fontId="0" fillId="0" borderId="16"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17" xfId="0" applyBorder="1"/>
    <xf numFmtId="0" fontId="0" fillId="0" borderId="27" xfId="0" applyBorder="1"/>
    <xf numFmtId="0" fontId="0" fillId="0" borderId="28" xfId="0" applyBorder="1"/>
    <xf numFmtId="0" fontId="2" fillId="0" borderId="17" xfId="0" applyFont="1" applyFill="1" applyBorder="1" applyAlignment="1">
      <alignment horizontal="center" vertical="top" wrapText="1"/>
    </xf>
    <xf numFmtId="0" fontId="2" fillId="0" borderId="7" xfId="0" applyFont="1" applyFill="1" applyBorder="1" applyAlignment="1">
      <alignment horizontal="center" vertical="top" wrapText="1"/>
    </xf>
    <xf numFmtId="0" fontId="0" fillId="2" borderId="0" xfId="0" applyFill="1"/>
    <xf numFmtId="2" fontId="0" fillId="0" borderId="7" xfId="0" applyNumberFormat="1" applyBorder="1"/>
    <xf numFmtId="2" fontId="0" fillId="0" borderId="17" xfId="0" applyNumberFormat="1" applyBorder="1"/>
    <xf numFmtId="2" fontId="0" fillId="0" borderId="9" xfId="0" applyNumberFormat="1" applyBorder="1"/>
    <xf numFmtId="2" fontId="0" fillId="0" borderId="27" xfId="0" applyNumberFormat="1" applyBorder="1"/>
    <xf numFmtId="2" fontId="0" fillId="0" borderId="11" xfId="0" applyNumberFormat="1" applyBorder="1"/>
    <xf numFmtId="2" fontId="0" fillId="0" borderId="28" xfId="0" applyNumberFormat="1" applyBorder="1"/>
    <xf numFmtId="15" fontId="0" fillId="2" borderId="0" xfId="0" applyNumberFormat="1" applyFill="1"/>
    <xf numFmtId="0" fontId="0" fillId="0" borderId="1" xfId="0" applyBorder="1"/>
    <xf numFmtId="0" fontId="0" fillId="3" borderId="13" xfId="0" applyFill="1" applyBorder="1" applyProtection="1">
      <protection locked="0"/>
    </xf>
    <xf numFmtId="0" fontId="0" fillId="3" borderId="14" xfId="0" applyFill="1" applyBorder="1" applyProtection="1">
      <protection locked="0"/>
    </xf>
    <xf numFmtId="0" fontId="0" fillId="3" borderId="15" xfId="0" applyFill="1" applyBorder="1" applyProtection="1">
      <protection locked="0"/>
    </xf>
    <xf numFmtId="0" fontId="0" fillId="3" borderId="3" xfId="0" applyFill="1" applyBorder="1" applyProtection="1">
      <protection locked="0"/>
    </xf>
    <xf numFmtId="0" fontId="0" fillId="3" borderId="17" xfId="0" applyFill="1" applyBorder="1" applyProtection="1">
      <protection locked="0"/>
    </xf>
    <xf numFmtId="0" fontId="0" fillId="3" borderId="5" xfId="0" applyFill="1" applyBorder="1" applyProtection="1">
      <protection locked="0"/>
    </xf>
    <xf numFmtId="0" fontId="0" fillId="0" borderId="9" xfId="0" applyFont="1" applyFill="1" applyBorder="1" applyAlignment="1">
      <alignment horizontal="center" vertical="top" wrapText="1"/>
    </xf>
    <xf numFmtId="0" fontId="0" fillId="0" borderId="27" xfId="0" applyFont="1" applyFill="1" applyBorder="1" applyAlignment="1">
      <alignment horizontal="center" vertical="top" wrapText="1"/>
    </xf>
    <xf numFmtId="0" fontId="0" fillId="2" borderId="0" xfId="0" applyFill="1" applyAlignment="1">
      <alignment horizontal="center" vertical="top" wrapText="1"/>
    </xf>
    <xf numFmtId="0" fontId="0" fillId="2" borderId="7" xfId="0" applyFill="1" applyBorder="1"/>
    <xf numFmtId="0" fontId="0" fillId="2" borderId="32" xfId="0" applyFill="1" applyBorder="1"/>
    <xf numFmtId="0" fontId="0" fillId="2" borderId="8" xfId="0" applyFill="1" applyBorder="1"/>
    <xf numFmtId="0" fontId="1" fillId="2" borderId="9" xfId="0" applyFont="1" applyFill="1" applyBorder="1"/>
    <xf numFmtId="0" fontId="0" fillId="2" borderId="0" xfId="0" applyFill="1" applyBorder="1"/>
    <xf numFmtId="0" fontId="0" fillId="2" borderId="10" xfId="0" applyFill="1" applyBorder="1"/>
    <xf numFmtId="0" fontId="0" fillId="2" borderId="9" xfId="0" applyFill="1" applyBorder="1"/>
    <xf numFmtId="0" fontId="0" fillId="2" borderId="11" xfId="0" applyFill="1" applyBorder="1"/>
    <xf numFmtId="0" fontId="0" fillId="2" borderId="33" xfId="0" applyFill="1" applyBorder="1"/>
    <xf numFmtId="0" fontId="0" fillId="2" borderId="12" xfId="0" applyFill="1" applyBorder="1"/>
    <xf numFmtId="15" fontId="0" fillId="2" borderId="0" xfId="0" applyNumberFormat="1" applyFill="1" applyBorder="1"/>
    <xf numFmtId="15" fontId="0" fillId="2" borderId="33" xfId="0" applyNumberFormat="1" applyFill="1" applyBorder="1"/>
    <xf numFmtId="0" fontId="0" fillId="0" borderId="18" xfId="0" applyBorder="1"/>
    <xf numFmtId="14" fontId="0" fillId="0" borderId="14" xfId="0" applyNumberFormat="1" applyBorder="1"/>
    <xf numFmtId="14" fontId="0" fillId="0" borderId="15" xfId="0" applyNumberFormat="1" applyBorder="1"/>
    <xf numFmtId="0" fontId="0" fillId="0" borderId="13" xfId="0" applyBorder="1" applyAlignment="1">
      <alignment horizontal="center" wrapText="1"/>
    </xf>
    <xf numFmtId="0" fontId="0" fillId="2" borderId="0" xfId="0" applyFill="1" applyAlignment="1">
      <alignment vertical="center"/>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1"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32" xfId="0" applyFill="1" applyBorder="1" applyAlignment="1">
      <alignment horizontal="center" vertical="center"/>
    </xf>
    <xf numFmtId="0" fontId="2" fillId="2" borderId="29" xfId="0" applyFont="1" applyFill="1" applyBorder="1" applyAlignment="1">
      <alignment horizontal="center"/>
    </xf>
    <xf numFmtId="0" fontId="2" fillId="2" borderId="30" xfId="0" applyFont="1" applyFill="1" applyBorder="1" applyAlignment="1">
      <alignment horizontal="center"/>
    </xf>
    <xf numFmtId="0" fontId="0" fillId="2" borderId="9" xfId="0" applyFill="1" applyBorder="1" applyAlignment="1">
      <alignment horizontal="center" vertical="top" wrapText="1"/>
    </xf>
    <xf numFmtId="0" fontId="0" fillId="2" borderId="0" xfId="0" applyFill="1" applyBorder="1" applyAlignment="1">
      <alignment horizontal="center" vertical="top" wrapText="1"/>
    </xf>
    <xf numFmtId="0" fontId="0" fillId="2" borderId="11" xfId="0" applyFill="1" applyBorder="1" applyAlignment="1">
      <alignment horizontal="center" vertical="top" wrapText="1"/>
    </xf>
    <xf numFmtId="0" fontId="0" fillId="2" borderId="33" xfId="0" applyFill="1" applyBorder="1" applyAlignment="1">
      <alignment horizontal="center" vertical="top" wrapText="1"/>
    </xf>
    <xf numFmtId="0" fontId="2" fillId="0" borderId="1" xfId="0" applyFont="1" applyBorder="1" applyAlignment="1">
      <alignment horizontal="center"/>
    </xf>
    <xf numFmtId="0" fontId="2" fillId="0" borderId="1" xfId="0" applyFont="1" applyBorder="1" applyAlignment="1">
      <alignment horizontal="center"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80023266794475E-2"/>
          <c:y val="4.9145788501433391E-2"/>
          <c:w val="0.8793310583262699"/>
          <c:h val="0.72119456983011454"/>
        </c:manualLayout>
      </c:layout>
      <c:scatterChart>
        <c:scatterStyle val="lineMarker"/>
        <c:varyColors val="0"/>
        <c:ser>
          <c:idx val="0"/>
          <c:order val="0"/>
          <c:spPr>
            <a:ln w="19050" cap="rnd">
              <a:solidFill>
                <a:schemeClr val="accent1"/>
              </a:solidFill>
              <a:round/>
            </a:ln>
            <a:effectLst/>
          </c:spPr>
          <c:marker>
            <c:symbol val="none"/>
          </c:marker>
          <c:xVal>
            <c:numRef>
              <c:f>#REF!</c:f>
            </c:numRef>
          </c:xVal>
          <c:yVal>
            <c:numRef>
              <c:f>'Input and Output'!$F$35:$F$400</c:f>
              <c:numCache>
                <c:formatCode>0.00</c:formatCode>
                <c:ptCount val="366"/>
                <c:pt idx="0">
                  <c:v>1.0361573344246957</c:v>
                </c:pt>
                <c:pt idx="1">
                  <c:v>1.2626193688115408</c:v>
                </c:pt>
                <c:pt idx="2">
                  <c:v>1.8307999008659002</c:v>
                </c:pt>
                <c:pt idx="3">
                  <c:v>1.8926490621623187</c:v>
                </c:pt>
                <c:pt idx="4">
                  <c:v>1.5112459008344059</c:v>
                </c:pt>
                <c:pt idx="5">
                  <c:v>1.7174097718224668</c:v>
                </c:pt>
                <c:pt idx="6">
                  <c:v>1.5834032556802271</c:v>
                </c:pt>
                <c:pt idx="7">
                  <c:v>1.0604211238232861</c:v>
                </c:pt>
                <c:pt idx="8">
                  <c:v>1.3273228072077818</c:v>
                </c:pt>
                <c:pt idx="9">
                  <c:v>1.3256984169451509</c:v>
                </c:pt>
                <c:pt idx="10">
                  <c:v>1.4390885459885845</c:v>
                </c:pt>
                <c:pt idx="11">
                  <c:v>1.4081639653403755</c:v>
                </c:pt>
                <c:pt idx="12">
                  <c:v>1.5112459008344059</c:v>
                </c:pt>
                <c:pt idx="13">
                  <c:v>1.6967933847236607</c:v>
                </c:pt>
                <c:pt idx="14">
                  <c:v>1.2868831582101312</c:v>
                </c:pt>
                <c:pt idx="15">
                  <c:v>1.3758503860049629</c:v>
                </c:pt>
                <c:pt idx="16">
                  <c:v>2.0678883525021705</c:v>
                </c:pt>
                <c:pt idx="17">
                  <c:v>2.449291513830083</c:v>
                </c:pt>
                <c:pt idx="18">
                  <c:v>2.6554553848181439</c:v>
                </c:pt>
                <c:pt idx="19">
                  <c:v>2.2431276428420217</c:v>
                </c:pt>
                <c:pt idx="20">
                  <c:v>2.3359013847866494</c:v>
                </c:pt>
                <c:pt idx="21">
                  <c:v>1.9258296123730152</c:v>
                </c:pt>
                <c:pt idx="22">
                  <c:v>1.3273228072077818</c:v>
                </c:pt>
                <c:pt idx="23">
                  <c:v>1.5524786750320181</c:v>
                </c:pt>
                <c:pt idx="24">
                  <c:v>1.2329246750005238</c:v>
                </c:pt>
                <c:pt idx="25">
                  <c:v>1.1092263524076871</c:v>
                </c:pt>
                <c:pt idx="26">
                  <c:v>0.93398706206783522</c:v>
                </c:pt>
                <c:pt idx="27">
                  <c:v>1.1504591266052995</c:v>
                </c:pt>
                <c:pt idx="28">
                  <c:v>1.0118935450261051</c:v>
                </c:pt>
                <c:pt idx="29">
                  <c:v>0.91483838743174284</c:v>
                </c:pt>
                <c:pt idx="30">
                  <c:v>1.500937707285003</c:v>
                </c:pt>
                <c:pt idx="31">
                  <c:v>0.86182970722201413</c:v>
                </c:pt>
                <c:pt idx="32">
                  <c:v>1.047377191111269</c:v>
                </c:pt>
                <c:pt idx="33">
                  <c:v>1.4493967395379879</c:v>
                </c:pt>
                <c:pt idx="34">
                  <c:v>1.6246360298778393</c:v>
                </c:pt>
                <c:pt idx="35">
                  <c:v>1.0523331940237559</c:v>
                </c:pt>
                <c:pt idx="36">
                  <c:v>0.7207280722430186</c:v>
                </c:pt>
                <c:pt idx="37">
                  <c:v>1.057685384660672</c:v>
                </c:pt>
                <c:pt idx="38">
                  <c:v>1.1916919008029114</c:v>
                </c:pt>
                <c:pt idx="39">
                  <c:v>1.2432328685499268</c:v>
                </c:pt>
                <c:pt idx="40">
                  <c:v>1.5730950621308242</c:v>
                </c:pt>
                <c:pt idx="41">
                  <c:v>1.5215540943838088</c:v>
                </c:pt>
                <c:pt idx="42">
                  <c:v>1.1898280006157689</c:v>
                </c:pt>
                <c:pt idx="43">
                  <c:v>1.2464435092124804</c:v>
                </c:pt>
                <c:pt idx="44">
                  <c:v>1.4906295137355998</c:v>
                </c:pt>
                <c:pt idx="45">
                  <c:v>1.7483343524706763</c:v>
                </c:pt>
                <c:pt idx="46">
                  <c:v>2.006039191205752</c:v>
                </c:pt>
                <c:pt idx="47">
                  <c:v>1.8514162879647065</c:v>
                </c:pt>
                <c:pt idx="48">
                  <c:v>1.7174097718224668</c:v>
                </c:pt>
                <c:pt idx="49">
                  <c:v>1.3273228072077818</c:v>
                </c:pt>
                <c:pt idx="50">
                  <c:v>1.141300421818588</c:v>
                </c:pt>
                <c:pt idx="51">
                  <c:v>0.87213790077141717</c:v>
                </c:pt>
                <c:pt idx="52">
                  <c:v>1.0989181588582841</c:v>
                </c:pt>
                <c:pt idx="53">
                  <c:v>1.500937707285003</c:v>
                </c:pt>
                <c:pt idx="54">
                  <c:v>1.6143278363284366</c:v>
                </c:pt>
                <c:pt idx="55">
                  <c:v>1.8307999008659002</c:v>
                </c:pt>
                <c:pt idx="56">
                  <c:v>1.3030590178091916</c:v>
                </c:pt>
                <c:pt idx="57">
                  <c:v>1.2787952284106008</c:v>
                </c:pt>
                <c:pt idx="58">
                  <c:v>1.7689507395694819</c:v>
                </c:pt>
                <c:pt idx="59">
                  <c:v>1.7071015782730639</c:v>
                </c:pt>
                <c:pt idx="60">
                  <c:v>1.8101835137670943</c:v>
                </c:pt>
                <c:pt idx="61">
                  <c:v>1.4906295137355998</c:v>
                </c:pt>
                <c:pt idx="62">
                  <c:v>1.500937707285003</c:v>
                </c:pt>
                <c:pt idx="63">
                  <c:v>1.1332124920190578</c:v>
                </c:pt>
                <c:pt idx="64">
                  <c:v>1.0199814748256353</c:v>
                </c:pt>
                <c:pt idx="65">
                  <c:v>1.6040196427790332</c:v>
                </c:pt>
                <c:pt idx="66">
                  <c:v>1.7277179653718699</c:v>
                </c:pt>
                <c:pt idx="67">
                  <c:v>1.7689507395694819</c:v>
                </c:pt>
                <c:pt idx="68">
                  <c:v>1.5524786750320181</c:v>
                </c:pt>
                <c:pt idx="69">
                  <c:v>1.5524786750320181</c:v>
                </c:pt>
                <c:pt idx="70">
                  <c:v>1.0118935450261051</c:v>
                </c:pt>
                <c:pt idx="71">
                  <c:v>1.1332124920190578</c:v>
                </c:pt>
                <c:pt idx="72">
                  <c:v>1.5524786750320181</c:v>
                </c:pt>
                <c:pt idx="73">
                  <c:v>1.4287803524391816</c:v>
                </c:pt>
                <c:pt idx="74">
                  <c:v>1.4803213201861969</c:v>
                </c:pt>
                <c:pt idx="75">
                  <c:v>1.3978557717909723</c:v>
                </c:pt>
                <c:pt idx="76">
                  <c:v>1.2226164814511205</c:v>
                </c:pt>
                <c:pt idx="77">
                  <c:v>1.1332124920190578</c:v>
                </c:pt>
                <c:pt idx="78">
                  <c:v>1.0118935450261051</c:v>
                </c:pt>
                <c:pt idx="79">
                  <c:v>1.305082029846345</c:v>
                </c:pt>
                <c:pt idx="80">
                  <c:v>1.2535410620993297</c:v>
                </c:pt>
                <c:pt idx="81">
                  <c:v>1.2638492556487328</c:v>
                </c:pt>
                <c:pt idx="82">
                  <c:v>1.2329246750005238</c:v>
                </c:pt>
                <c:pt idx="83">
                  <c:v>1.2535410620993297</c:v>
                </c:pt>
                <c:pt idx="84">
                  <c:v>0.92292631723127305</c:v>
                </c:pt>
                <c:pt idx="85">
                  <c:v>0.68028842324536776</c:v>
                </c:pt>
                <c:pt idx="86">
                  <c:v>1.0164526104630598</c:v>
                </c:pt>
                <c:pt idx="87">
                  <c:v>1.1298427395064932</c:v>
                </c:pt>
                <c:pt idx="88">
                  <c:v>1.1607673201547024</c:v>
                </c:pt>
                <c:pt idx="89">
                  <c:v>1.0164526104630598</c:v>
                </c:pt>
                <c:pt idx="90">
                  <c:v>1.274157449198136</c:v>
                </c:pt>
                <c:pt idx="91">
                  <c:v>0.7935194404387903</c:v>
                </c:pt>
                <c:pt idx="92">
                  <c:v>0.59940912525006584</c:v>
                </c:pt>
                <c:pt idx="93">
                  <c:v>0.44950196524589225</c:v>
                </c:pt>
                <c:pt idx="94">
                  <c:v>0.36703641685066801</c:v>
                </c:pt>
                <c:pt idx="95">
                  <c:v>0.62474125558574412</c:v>
                </c:pt>
                <c:pt idx="96">
                  <c:v>0.7587477717279838</c:v>
                </c:pt>
                <c:pt idx="97">
                  <c:v>0.97521983626544761</c:v>
                </c:pt>
                <c:pt idx="98">
                  <c:v>0.7935194404387903</c:v>
                </c:pt>
                <c:pt idx="99">
                  <c:v>0.6398487742477168</c:v>
                </c:pt>
                <c:pt idx="100">
                  <c:v>0.67628222333275934</c:v>
                </c:pt>
                <c:pt idx="101">
                  <c:v>0.88244609432082011</c:v>
                </c:pt>
                <c:pt idx="102">
                  <c:v>0.79998054592559575</c:v>
                </c:pt>
                <c:pt idx="103">
                  <c:v>0.87213790077141717</c:v>
                </c:pt>
                <c:pt idx="104">
                  <c:v>0.71751499753037162</c:v>
                </c:pt>
                <c:pt idx="105">
                  <c:v>0.48617810805664347</c:v>
                </c:pt>
                <c:pt idx="106">
                  <c:v>0.52661775705429437</c:v>
                </c:pt>
                <c:pt idx="107">
                  <c:v>1.0783017717594781</c:v>
                </c:pt>
                <c:pt idx="108">
                  <c:v>1.0679935782100749</c:v>
                </c:pt>
                <c:pt idx="109">
                  <c:v>0.87213790077141717</c:v>
                </c:pt>
                <c:pt idx="110">
                  <c:v>1.0164526104630598</c:v>
                </c:pt>
                <c:pt idx="111">
                  <c:v>0.69689861043156542</c:v>
                </c:pt>
                <c:pt idx="112">
                  <c:v>0.57514533585147531</c:v>
                </c:pt>
                <c:pt idx="113">
                  <c:v>0.91483838743174284</c:v>
                </c:pt>
                <c:pt idx="114">
                  <c:v>1.5524786750320181</c:v>
                </c:pt>
                <c:pt idx="115">
                  <c:v>1.4597049330873906</c:v>
                </c:pt>
                <c:pt idx="116">
                  <c:v>1.4287803524391816</c:v>
                </c:pt>
                <c:pt idx="117">
                  <c:v>1.4287803524391816</c:v>
                </c:pt>
                <c:pt idx="118">
                  <c:v>1.2947738362969419</c:v>
                </c:pt>
                <c:pt idx="119">
                  <c:v>0.7935194404387903</c:v>
                </c:pt>
                <c:pt idx="120">
                  <c:v>0.68837635304489786</c:v>
                </c:pt>
                <c:pt idx="121">
                  <c:v>0.69689861043156542</c:v>
                </c:pt>
                <c:pt idx="122">
                  <c:v>0.42888557814708617</c:v>
                </c:pt>
                <c:pt idx="123">
                  <c:v>0.87213790077141717</c:v>
                </c:pt>
                <c:pt idx="124">
                  <c:v>0.91337067496902935</c:v>
                </c:pt>
                <c:pt idx="125">
                  <c:v>0.60412486848693803</c:v>
                </c:pt>
                <c:pt idx="126">
                  <c:v>0.12941133054638734</c:v>
                </c:pt>
                <c:pt idx="127">
                  <c:v>0.11263689339337485</c:v>
                </c:pt>
                <c:pt idx="128">
                  <c:v>0.17405442111767835</c:v>
                </c:pt>
                <c:pt idx="129">
                  <c:v>0.16857455076168631</c:v>
                </c:pt>
                <c:pt idx="130">
                  <c:v>0.16446464799469238</c:v>
                </c:pt>
                <c:pt idx="131">
                  <c:v>0.17131448593968235</c:v>
                </c:pt>
                <c:pt idx="132">
                  <c:v>0.16583461558369031</c:v>
                </c:pt>
                <c:pt idx="133">
                  <c:v>0.12941133054638734</c:v>
                </c:pt>
                <c:pt idx="134">
                  <c:v>0.65602463384677712</c:v>
                </c:pt>
                <c:pt idx="135">
                  <c:v>1.0783017717594781</c:v>
                </c:pt>
                <c:pt idx="136">
                  <c:v>0.94429525561723837</c:v>
                </c:pt>
                <c:pt idx="137">
                  <c:v>0.71751499753037162</c:v>
                </c:pt>
                <c:pt idx="138">
                  <c:v>0.44950196524589225</c:v>
                </c:pt>
                <c:pt idx="139">
                  <c:v>0.5010429329929077</c:v>
                </c:pt>
                <c:pt idx="140">
                  <c:v>0.22736435447167788</c:v>
                </c:pt>
                <c:pt idx="141">
                  <c:v>0.1336049398346405</c:v>
                </c:pt>
                <c:pt idx="142">
                  <c:v>0.1630946804056943</c:v>
                </c:pt>
                <c:pt idx="143">
                  <c:v>0.30518725555424964</c:v>
                </c:pt>
                <c:pt idx="144">
                  <c:v>0.7587477717279838</c:v>
                </c:pt>
                <c:pt idx="145">
                  <c:v>0.59381667493753509</c:v>
                </c:pt>
                <c:pt idx="146">
                  <c:v>0.2227217071590252</c:v>
                </c:pt>
                <c:pt idx="147">
                  <c:v>0.13675014680083034</c:v>
                </c:pt>
                <c:pt idx="148">
                  <c:v>0.1199757096478178</c:v>
                </c:pt>
                <c:pt idx="149">
                  <c:v>0.17542438870667629</c:v>
                </c:pt>
                <c:pt idx="150">
                  <c:v>0.18638412941866034</c:v>
                </c:pt>
                <c:pt idx="151">
                  <c:v>0.17953429147367031</c:v>
                </c:pt>
                <c:pt idx="152">
                  <c:v>0.20419370807563436</c:v>
                </c:pt>
                <c:pt idx="153">
                  <c:v>0.19186399977465235</c:v>
                </c:pt>
                <c:pt idx="154">
                  <c:v>0.1199757096478178</c:v>
                </c:pt>
                <c:pt idx="155">
                  <c:v>9.9007663206552174E-2</c:v>
                </c:pt>
                <c:pt idx="156">
                  <c:v>0.14665506933771832</c:v>
                </c:pt>
                <c:pt idx="157">
                  <c:v>0.12884549068074427</c:v>
                </c:pt>
                <c:pt idx="158">
                  <c:v>0.13158542585874031</c:v>
                </c:pt>
                <c:pt idx="159">
                  <c:v>0.1630946804056943</c:v>
                </c:pt>
                <c:pt idx="160">
                  <c:v>0.33611183620245899</c:v>
                </c:pt>
                <c:pt idx="161">
                  <c:v>0.13570174447876704</c:v>
                </c:pt>
                <c:pt idx="162">
                  <c:v>0.13045973286845061</c:v>
                </c:pt>
                <c:pt idx="163">
                  <c:v>0.20830361084262836</c:v>
                </c:pt>
                <c:pt idx="164">
                  <c:v>0.28457086845544383</c:v>
                </c:pt>
                <c:pt idx="165">
                  <c:v>0.21241351360962238</c:v>
                </c:pt>
                <c:pt idx="166">
                  <c:v>0.30518725555424964</c:v>
                </c:pt>
                <c:pt idx="167">
                  <c:v>0.377344610400071</c:v>
                </c:pt>
                <c:pt idx="168">
                  <c:v>0.14933097466558973</c:v>
                </c:pt>
                <c:pt idx="169">
                  <c:v>0.1451373653773366</c:v>
                </c:pt>
                <c:pt idx="170">
                  <c:v>0.36703641685066801</c:v>
                </c:pt>
                <c:pt idx="171">
                  <c:v>0.28457086845544383</c:v>
                </c:pt>
                <c:pt idx="172">
                  <c:v>0.17542438870667629</c:v>
                </c:pt>
                <c:pt idx="173">
                  <c:v>0.1329553934477383</c:v>
                </c:pt>
                <c:pt idx="174">
                  <c:v>7.6786722298820234E-2</c:v>
                </c:pt>
                <c:pt idx="175">
                  <c:v>6.1265179612274047E-2</c:v>
                </c:pt>
                <c:pt idx="176">
                  <c:v>0.11578210035956468</c:v>
                </c:pt>
                <c:pt idx="177">
                  <c:v>0.19597390254164632</c:v>
                </c:pt>
                <c:pt idx="178">
                  <c:v>0.21104354602062436</c:v>
                </c:pt>
                <c:pt idx="179">
                  <c:v>0.18227422665166632</c:v>
                </c:pt>
                <c:pt idx="180">
                  <c:v>0.1562448424607043</c:v>
                </c:pt>
                <c:pt idx="181">
                  <c:v>0.17542438870667629</c:v>
                </c:pt>
                <c:pt idx="182">
                  <c:v>9.6910858562425622E-2</c:v>
                </c:pt>
                <c:pt idx="183">
                  <c:v>0.14304056073321</c:v>
                </c:pt>
                <c:pt idx="184">
                  <c:v>0.33611183620245899</c:v>
                </c:pt>
                <c:pt idx="185">
                  <c:v>0.19597390254164632</c:v>
                </c:pt>
                <c:pt idx="186">
                  <c:v>0.18501416182966235</c:v>
                </c:pt>
                <c:pt idx="187">
                  <c:v>0.20967357843162635</c:v>
                </c:pt>
                <c:pt idx="188">
                  <c:v>0.18501416182966235</c:v>
                </c:pt>
                <c:pt idx="189">
                  <c:v>0.10110446785067873</c:v>
                </c:pt>
                <c:pt idx="190">
                  <c:v>9.7959260884488905E-2</c:v>
                </c:pt>
                <c:pt idx="191">
                  <c:v>0.10829597684577429</c:v>
                </c:pt>
                <c:pt idx="192">
                  <c:v>0.11788574996876029</c:v>
                </c:pt>
                <c:pt idx="193">
                  <c:v>0.1535049072827083</c:v>
                </c:pt>
                <c:pt idx="194">
                  <c:v>0.20419370807563436</c:v>
                </c:pt>
                <c:pt idx="195">
                  <c:v>0.34642002975186187</c:v>
                </c:pt>
                <c:pt idx="196">
                  <c:v>0.150379376987653</c:v>
                </c:pt>
                <c:pt idx="197">
                  <c:v>0.12521772125813421</c:v>
                </c:pt>
                <c:pt idx="198">
                  <c:v>0.15213493969371028</c:v>
                </c:pt>
                <c:pt idx="199">
                  <c:v>0.13980523139272832</c:v>
                </c:pt>
                <c:pt idx="200">
                  <c:v>0.10966594443477229</c:v>
                </c:pt>
                <c:pt idx="201">
                  <c:v>7.6786722298820234E-2</c:v>
                </c:pt>
                <c:pt idx="202">
                  <c:v>0.13843526380373028</c:v>
                </c:pt>
                <c:pt idx="203">
                  <c:v>9.1668846952109195E-2</c:v>
                </c:pt>
                <c:pt idx="204">
                  <c:v>0.11787890500369122</c:v>
                </c:pt>
                <c:pt idx="205">
                  <c:v>0.12747552309174628</c:v>
                </c:pt>
                <c:pt idx="206">
                  <c:v>0.1233656203247523</c:v>
                </c:pt>
                <c:pt idx="207">
                  <c:v>0.13706529621473232</c:v>
                </c:pt>
                <c:pt idx="208">
                  <c:v>0.14939500451571433</c:v>
                </c:pt>
                <c:pt idx="209">
                  <c:v>0.17268445352868031</c:v>
                </c:pt>
                <c:pt idx="210">
                  <c:v>0.12207251429194436</c:v>
                </c:pt>
                <c:pt idx="211">
                  <c:v>0.10529807713893186</c:v>
                </c:pt>
                <c:pt idx="212">
                  <c:v>0.19734387013064433</c:v>
                </c:pt>
                <c:pt idx="213">
                  <c:v>0.20556367566463238</c:v>
                </c:pt>
                <c:pt idx="214">
                  <c:v>0.26395448135663746</c:v>
                </c:pt>
                <c:pt idx="215">
                  <c:v>0.19186399977465235</c:v>
                </c:pt>
                <c:pt idx="216">
                  <c:v>0.19049403218565433</c:v>
                </c:pt>
                <c:pt idx="217">
                  <c:v>0.12836292822432407</c:v>
                </c:pt>
                <c:pt idx="218">
                  <c:v>0.12521772125813421</c:v>
                </c:pt>
                <c:pt idx="219">
                  <c:v>0.15076497210471235</c:v>
                </c:pt>
                <c:pt idx="220">
                  <c:v>0.14939500451571433</c:v>
                </c:pt>
                <c:pt idx="221">
                  <c:v>0.20830361084262836</c:v>
                </c:pt>
                <c:pt idx="222">
                  <c:v>0.52165932009171356</c:v>
                </c:pt>
                <c:pt idx="223">
                  <c:v>0.60412486848693803</c:v>
                </c:pt>
                <c:pt idx="224">
                  <c:v>0.14933097466558973</c:v>
                </c:pt>
                <c:pt idx="225">
                  <c:v>9.6910858562425622E-2</c:v>
                </c:pt>
                <c:pt idx="226">
                  <c:v>0.17542438870667629</c:v>
                </c:pt>
                <c:pt idx="227">
                  <c:v>0.19186399977465235</c:v>
                </c:pt>
                <c:pt idx="228">
                  <c:v>0.18912406459665632</c:v>
                </c:pt>
                <c:pt idx="229">
                  <c:v>0.19597390254164632</c:v>
                </c:pt>
                <c:pt idx="230">
                  <c:v>0.18501416182966235</c:v>
                </c:pt>
                <c:pt idx="231">
                  <c:v>0.10739488178305841</c:v>
                </c:pt>
                <c:pt idx="232">
                  <c:v>0.11578210035956468</c:v>
                </c:pt>
                <c:pt idx="233">
                  <c:v>0.19597390254164632</c:v>
                </c:pt>
                <c:pt idx="234">
                  <c:v>0.19871383771964235</c:v>
                </c:pt>
                <c:pt idx="235">
                  <c:v>0.13980523139272832</c:v>
                </c:pt>
                <c:pt idx="236">
                  <c:v>0.10418607407878026</c:v>
                </c:pt>
                <c:pt idx="237">
                  <c:v>9.3226333366796268E-2</c:v>
                </c:pt>
                <c:pt idx="238">
                  <c:v>4.7635949425451352E-2</c:v>
                </c:pt>
                <c:pt idx="239">
                  <c:v>3.5055121560691974E-2</c:v>
                </c:pt>
                <c:pt idx="240">
                  <c:v>0.11788574996876029</c:v>
                </c:pt>
                <c:pt idx="241">
                  <c:v>0.18227422665166632</c:v>
                </c:pt>
                <c:pt idx="242">
                  <c:v>0.18775409700765835</c:v>
                </c:pt>
                <c:pt idx="243">
                  <c:v>0.16857455076168631</c:v>
                </c:pt>
                <c:pt idx="244">
                  <c:v>0.15076497210471235</c:v>
                </c:pt>
                <c:pt idx="245">
                  <c:v>0.10005606552861547</c:v>
                </c:pt>
                <c:pt idx="246">
                  <c:v>9.0620444630045899E-2</c:v>
                </c:pt>
                <c:pt idx="247">
                  <c:v>0.19323396736365034</c:v>
                </c:pt>
                <c:pt idx="248">
                  <c:v>0.20419370807563436</c:v>
                </c:pt>
                <c:pt idx="249">
                  <c:v>0.19186399977465235</c:v>
                </c:pt>
                <c:pt idx="250">
                  <c:v>0.17131448593968235</c:v>
                </c:pt>
                <c:pt idx="251">
                  <c:v>0.13432536103673631</c:v>
                </c:pt>
                <c:pt idx="252">
                  <c:v>0.1032012724948053</c:v>
                </c:pt>
                <c:pt idx="253">
                  <c:v>8.8523639985919361E-2</c:v>
                </c:pt>
                <c:pt idx="254">
                  <c:v>0.14117519898172631</c:v>
                </c:pt>
                <c:pt idx="255">
                  <c:v>0.11788574996876029</c:v>
                </c:pt>
                <c:pt idx="256">
                  <c:v>9.5966268544792288E-2</c:v>
                </c:pt>
                <c:pt idx="257">
                  <c:v>0.10555604166777828</c:v>
                </c:pt>
                <c:pt idx="258">
                  <c:v>0.11377584720176626</c:v>
                </c:pt>
                <c:pt idx="259">
                  <c:v>0.10424967481686856</c:v>
                </c:pt>
                <c:pt idx="260">
                  <c:v>0.14933097466558973</c:v>
                </c:pt>
                <c:pt idx="261">
                  <c:v>0.20830361084262836</c:v>
                </c:pt>
                <c:pt idx="262">
                  <c:v>0.51135112654231063</c:v>
                </c:pt>
                <c:pt idx="263">
                  <c:v>0.34642002975186187</c:v>
                </c:pt>
                <c:pt idx="264">
                  <c:v>0.39796099749887709</c:v>
                </c:pt>
                <c:pt idx="265">
                  <c:v>0.39796099749887709</c:v>
                </c:pt>
                <c:pt idx="266">
                  <c:v>0.15247618163177956</c:v>
                </c:pt>
                <c:pt idx="267">
                  <c:v>0.15247618163177956</c:v>
                </c:pt>
                <c:pt idx="268">
                  <c:v>0.20830361084262836</c:v>
                </c:pt>
                <c:pt idx="269">
                  <c:v>0.20967357843162635</c:v>
                </c:pt>
                <c:pt idx="270">
                  <c:v>0.20967357843162635</c:v>
                </c:pt>
                <c:pt idx="271">
                  <c:v>0.2227217071590252</c:v>
                </c:pt>
                <c:pt idx="272">
                  <c:v>0.17953429147367031</c:v>
                </c:pt>
                <c:pt idx="273">
                  <c:v>0.1788367756744968</c:v>
                </c:pt>
                <c:pt idx="274">
                  <c:v>0.40529881006134172</c:v>
                </c:pt>
                <c:pt idx="275">
                  <c:v>0.58350848138813194</c:v>
                </c:pt>
                <c:pt idx="276">
                  <c:v>0.71751499753037162</c:v>
                </c:pt>
                <c:pt idx="277">
                  <c:v>0.61443306203634096</c:v>
                </c:pt>
                <c:pt idx="278">
                  <c:v>0.96491164271604468</c:v>
                </c:pt>
                <c:pt idx="279">
                  <c:v>1.0061444169136569</c:v>
                </c:pt>
                <c:pt idx="280">
                  <c:v>0.52661775705429437</c:v>
                </c:pt>
                <c:pt idx="281">
                  <c:v>0.70455221264395829</c:v>
                </c:pt>
                <c:pt idx="282">
                  <c:v>1.0886099653088812</c:v>
                </c:pt>
                <c:pt idx="283">
                  <c:v>1.1092263524076871</c:v>
                </c:pt>
                <c:pt idx="284">
                  <c:v>1.1401509330558961</c:v>
                </c:pt>
                <c:pt idx="285">
                  <c:v>1.1092263524076871</c:v>
                </c:pt>
                <c:pt idx="286">
                  <c:v>1.057685384660672</c:v>
                </c:pt>
                <c:pt idx="287">
                  <c:v>0.61558498484912627</c:v>
                </c:pt>
                <c:pt idx="288">
                  <c:v>0.57514533585147531</c:v>
                </c:pt>
                <c:pt idx="289">
                  <c:v>0.87213790077141717</c:v>
                </c:pt>
                <c:pt idx="290">
                  <c:v>0.76905596527738673</c:v>
                </c:pt>
                <c:pt idx="291">
                  <c:v>0.67628222333275934</c:v>
                </c:pt>
                <c:pt idx="292">
                  <c:v>1.1092263524076871</c:v>
                </c:pt>
                <c:pt idx="293">
                  <c:v>1.1710755137041056</c:v>
                </c:pt>
                <c:pt idx="294">
                  <c:v>0.86631080863456189</c:v>
                </c:pt>
                <c:pt idx="295">
                  <c:v>0.86631080863456189</c:v>
                </c:pt>
                <c:pt idx="296">
                  <c:v>1.2123082879017175</c:v>
                </c:pt>
                <c:pt idx="297">
                  <c:v>1.1195345459570902</c:v>
                </c:pt>
                <c:pt idx="298">
                  <c:v>0.95460344916664164</c:v>
                </c:pt>
                <c:pt idx="299">
                  <c:v>0.97521983626544761</c:v>
                </c:pt>
                <c:pt idx="300">
                  <c:v>0.94429525561723837</c:v>
                </c:pt>
                <c:pt idx="301">
                  <c:v>0.51852982725476426</c:v>
                </c:pt>
                <c:pt idx="302">
                  <c:v>0.61558498484912627</c:v>
                </c:pt>
                <c:pt idx="303">
                  <c:v>1.0164526104630598</c:v>
                </c:pt>
                <c:pt idx="304">
                  <c:v>0.89275428787022326</c:v>
                </c:pt>
                <c:pt idx="305">
                  <c:v>1.1195345459570902</c:v>
                </c:pt>
                <c:pt idx="306">
                  <c:v>1.1916919008029114</c:v>
                </c:pt>
                <c:pt idx="307">
                  <c:v>1.2535410620993297</c:v>
                </c:pt>
                <c:pt idx="308">
                  <c:v>0.97145389602845422</c:v>
                </c:pt>
                <c:pt idx="309">
                  <c:v>0.88248666823362221</c:v>
                </c:pt>
                <c:pt idx="310">
                  <c:v>1.3978557717909723</c:v>
                </c:pt>
                <c:pt idx="311">
                  <c:v>1.5215540943838088</c:v>
                </c:pt>
                <c:pt idx="312">
                  <c:v>1.6452524169766456</c:v>
                </c:pt>
                <c:pt idx="313">
                  <c:v>1.7277179653718699</c:v>
                </c:pt>
                <c:pt idx="314">
                  <c:v>1.6040196427790332</c:v>
                </c:pt>
                <c:pt idx="315">
                  <c:v>1.1898280006157689</c:v>
                </c:pt>
                <c:pt idx="316">
                  <c:v>1.4162900350026137</c:v>
                </c:pt>
                <c:pt idx="317">
                  <c:v>1.8823408686129157</c:v>
                </c:pt>
                <c:pt idx="318">
                  <c:v>1.9441900299093338</c:v>
                </c:pt>
                <c:pt idx="319">
                  <c:v>1.7277179653718699</c:v>
                </c:pt>
                <c:pt idx="320">
                  <c:v>1.1710755137041056</c:v>
                </c:pt>
                <c:pt idx="321">
                  <c:v>0.93398706206783522</c:v>
                </c:pt>
                <c:pt idx="322">
                  <c:v>0.74499186164160924</c:v>
                </c:pt>
                <c:pt idx="323">
                  <c:v>0.97145389602845422</c:v>
                </c:pt>
                <c:pt idx="324">
                  <c:v>0.99583622336425348</c:v>
                </c:pt>
                <c:pt idx="325">
                  <c:v>0.70720680398096847</c:v>
                </c:pt>
                <c:pt idx="326">
                  <c:v>0.88244609432082011</c:v>
                </c:pt>
                <c:pt idx="327">
                  <c:v>1.0061444169136569</c:v>
                </c:pt>
                <c:pt idx="328">
                  <c:v>1.0061444169136569</c:v>
                </c:pt>
                <c:pt idx="329">
                  <c:v>1.0846849132218765</c:v>
                </c:pt>
                <c:pt idx="330">
                  <c:v>1.3273228072077818</c:v>
                </c:pt>
                <c:pt idx="331">
                  <c:v>1.6349442234272424</c:v>
                </c:pt>
                <c:pt idx="332">
                  <c:v>1.9957309976563491</c:v>
                </c:pt>
                <c:pt idx="333">
                  <c:v>2.2328194492926188</c:v>
                </c:pt>
                <c:pt idx="334">
                  <c:v>2.0369637718539613</c:v>
                </c:pt>
                <c:pt idx="335">
                  <c:v>1.3875475782415692</c:v>
                </c:pt>
                <c:pt idx="336">
                  <c:v>1.0361573344246957</c:v>
                </c:pt>
                <c:pt idx="337">
                  <c:v>1.6589279289885193</c:v>
                </c:pt>
                <c:pt idx="338">
                  <c:v>2.3668259654348587</c:v>
                </c:pt>
                <c:pt idx="339">
                  <c:v>2.3049768041384402</c:v>
                </c:pt>
                <c:pt idx="340">
                  <c:v>2.2122030621938129</c:v>
                </c:pt>
                <c:pt idx="341">
                  <c:v>2.0575801589527671</c:v>
                </c:pt>
                <c:pt idx="342">
                  <c:v>1.8926490621623187</c:v>
                </c:pt>
                <c:pt idx="343">
                  <c:v>1.1574762814176485</c:v>
                </c:pt>
                <c:pt idx="344">
                  <c:v>0.97145389602845422</c:v>
                </c:pt>
                <c:pt idx="345">
                  <c:v>1.1916919008029114</c:v>
                </c:pt>
                <c:pt idx="346">
                  <c:v>1.1813837072535085</c:v>
                </c:pt>
                <c:pt idx="347">
                  <c:v>1.4493967395379879</c:v>
                </c:pt>
                <c:pt idx="348">
                  <c:v>1.3875475782415692</c:v>
                </c:pt>
                <c:pt idx="349">
                  <c:v>1.3463148040439572</c:v>
                </c:pt>
                <c:pt idx="350">
                  <c:v>1.2060038602148293</c:v>
                </c:pt>
                <c:pt idx="351">
                  <c:v>1.3758503860049629</c:v>
                </c:pt>
                <c:pt idx="352">
                  <c:v>1.5730950621308242</c:v>
                </c:pt>
                <c:pt idx="353">
                  <c:v>1.5834032556802271</c:v>
                </c:pt>
                <c:pt idx="354">
                  <c:v>1.9957309976563491</c:v>
                </c:pt>
                <c:pt idx="355">
                  <c:v>1.9648064170081398</c:v>
                </c:pt>
                <c:pt idx="356">
                  <c:v>1.8514162879647065</c:v>
                </c:pt>
                <c:pt idx="357">
                  <c:v>1.2221797198138897</c:v>
                </c:pt>
                <c:pt idx="358">
                  <c:v>0.97954182582798432</c:v>
                </c:pt>
                <c:pt idx="359">
                  <c:v>1.1710755137041056</c:v>
                </c:pt>
                <c:pt idx="360">
                  <c:v>1.1813837072535085</c:v>
                </c:pt>
                <c:pt idx="361">
                  <c:v>1.2844656427475389</c:v>
                </c:pt>
                <c:pt idx="362">
                  <c:v>1.3566229975933601</c:v>
                </c:pt>
                <c:pt idx="363">
                  <c:v>1.7174097718224668</c:v>
                </c:pt>
                <c:pt idx="364">
                  <c:v>1.4890814031983854</c:v>
                </c:pt>
                <c:pt idx="365">
                  <c:v>1.6831917183871099</c:v>
                </c:pt>
              </c:numCache>
            </c:numRef>
          </c:y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0-2316-44B0-91BA-D015CA64B7BC}"/>
            </c:ext>
          </c:extLst>
        </c:ser>
        <c:dLbls>
          <c:showLegendKey val="0"/>
          <c:showVal val="0"/>
          <c:showCatName val="0"/>
          <c:showSerName val="0"/>
          <c:showPercent val="0"/>
          <c:showBubbleSize val="0"/>
        </c:dLbls>
        <c:axId val="1301300463"/>
        <c:axId val="1301298799"/>
      </c:scatterChart>
      <c:valAx>
        <c:axId val="1301300463"/>
        <c:scaling>
          <c:orientation val="minMax"/>
          <c:max val="36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Day of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01298799"/>
        <c:crosses val="autoZero"/>
        <c:crossBetween val="midCat"/>
      </c:valAx>
      <c:valAx>
        <c:axId val="1301298799"/>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Q</a:t>
                </a:r>
                <a:r>
                  <a:rPr lang="de-DE" baseline="-25000"/>
                  <a:t>day</a:t>
                </a:r>
                <a:r>
                  <a:rPr lang="de-DE"/>
                  <a:t> in MWh/d</a:t>
                </a:r>
              </a:p>
            </c:rich>
          </c:tx>
          <c:layout>
            <c:manualLayout>
              <c:xMode val="edge"/>
              <c:yMode val="edge"/>
              <c:x val="2.2221495332419346E-3"/>
              <c:y val="0.263505549516774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0130046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xml"/><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598170</xdr:colOff>
      <xdr:row>0</xdr:row>
      <xdr:rowOff>66676</xdr:rowOff>
    </xdr:from>
    <xdr:to>
      <xdr:col>3</xdr:col>
      <xdr:colOff>539115</xdr:colOff>
      <xdr:row>5</xdr:row>
      <xdr:rowOff>107868</xdr:rowOff>
    </xdr:to>
    <xdr:pic>
      <xdr:nvPicPr>
        <xdr:cNvPr id="2" name="Grafik 1">
          <a:extLst>
            <a:ext uri="{FF2B5EF4-FFF2-40B4-BE49-F238E27FC236}">
              <a16:creationId xmlns:a16="http://schemas.microsoft.com/office/drawing/2014/main" id="{920AB8B5-CA06-429B-87BF-AD3BBE1EFA0D}"/>
            </a:ext>
          </a:extLst>
        </xdr:cNvPr>
        <xdr:cNvPicPr>
          <a:picLocks noChangeAspect="1"/>
        </xdr:cNvPicPr>
      </xdr:nvPicPr>
      <xdr:blipFill>
        <a:blip xmlns:r="http://schemas.openxmlformats.org/officeDocument/2006/relationships" r:embed="rId1"/>
        <a:stretch>
          <a:fillRect/>
        </a:stretch>
      </xdr:blipFill>
      <xdr:spPr>
        <a:xfrm>
          <a:off x="788670" y="66676"/>
          <a:ext cx="3049905" cy="955592"/>
        </a:xfrm>
        <a:prstGeom prst="rect">
          <a:avLst/>
        </a:prstGeom>
      </xdr:spPr>
    </xdr:pic>
    <xdr:clientData/>
  </xdr:twoCellAnchor>
  <xdr:twoCellAnchor editAs="oneCell">
    <xdr:from>
      <xdr:col>6</xdr:col>
      <xdr:colOff>1428920</xdr:colOff>
      <xdr:row>1</xdr:row>
      <xdr:rowOff>91440</xdr:rowOff>
    </xdr:from>
    <xdr:to>
      <xdr:col>9</xdr:col>
      <xdr:colOff>228718</xdr:colOff>
      <xdr:row>4</xdr:row>
      <xdr:rowOff>133034</xdr:rowOff>
    </xdr:to>
    <xdr:pic>
      <xdr:nvPicPr>
        <xdr:cNvPr id="3" name="Grafik 2">
          <a:extLst>
            <a:ext uri="{FF2B5EF4-FFF2-40B4-BE49-F238E27FC236}">
              <a16:creationId xmlns:a16="http://schemas.microsoft.com/office/drawing/2014/main" id="{2DAA732F-1352-4D81-87C2-902E74B79A26}"/>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991520" y="274320"/>
          <a:ext cx="2937458" cy="590234"/>
        </a:xfrm>
        <a:prstGeom prst="rect">
          <a:avLst/>
        </a:prstGeom>
      </xdr:spPr>
    </xdr:pic>
    <xdr:clientData/>
  </xdr:twoCellAnchor>
  <xdr:twoCellAnchor editAs="oneCell">
    <xdr:from>
      <xdr:col>13</xdr:col>
      <xdr:colOff>636270</xdr:colOff>
      <xdr:row>0</xdr:row>
      <xdr:rowOff>121920</xdr:rowOff>
    </xdr:from>
    <xdr:to>
      <xdr:col>16</xdr:col>
      <xdr:colOff>171807</xdr:colOff>
      <xdr:row>5</xdr:row>
      <xdr:rowOff>161925</xdr:rowOff>
    </xdr:to>
    <xdr:pic>
      <xdr:nvPicPr>
        <xdr:cNvPr id="4" name="Grafik 3" descr="IEA SHC || International Energy Agency Solar Heating and Cooling Programme  (IEA SHC) - Solar heating, Solar cooling, Solar tasks">
          <a:extLst>
            <a:ext uri="{FF2B5EF4-FFF2-40B4-BE49-F238E27FC236}">
              <a16:creationId xmlns:a16="http://schemas.microsoft.com/office/drawing/2014/main" id="{B8DD2B50-4A5E-4FE6-82A2-1B86AFA91CF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475970" y="121920"/>
          <a:ext cx="1890117" cy="954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263293</xdr:colOff>
      <xdr:row>6</xdr:row>
      <xdr:rowOff>666443</xdr:rowOff>
    </xdr:from>
    <xdr:to>
      <xdr:col>16</xdr:col>
      <xdr:colOff>168781</xdr:colOff>
      <xdr:row>21</xdr:row>
      <xdr:rowOff>17603</xdr:rowOff>
    </xdr:to>
    <xdr:pic>
      <xdr:nvPicPr>
        <xdr:cNvPr id="5" name="Grafik 4">
          <a:extLst>
            <a:ext uri="{FF2B5EF4-FFF2-40B4-BE49-F238E27FC236}">
              <a16:creationId xmlns:a16="http://schemas.microsoft.com/office/drawing/2014/main" id="{40AF27EE-CDA5-405B-971A-76B47481A7F9}"/>
            </a:ext>
          </a:extLst>
        </xdr:cNvPr>
        <xdr:cNvPicPr>
          <a:picLocks noChangeAspect="1"/>
        </xdr:cNvPicPr>
      </xdr:nvPicPr>
      <xdr:blipFill>
        <a:blip xmlns:r="http://schemas.openxmlformats.org/officeDocument/2006/relationships" r:embed="rId4"/>
        <a:stretch>
          <a:fillRect/>
        </a:stretch>
      </xdr:blipFill>
      <xdr:spPr>
        <a:xfrm>
          <a:off x="13102993" y="1771343"/>
          <a:ext cx="2260068" cy="3024000"/>
        </a:xfrm>
        <a:prstGeom prst="rect">
          <a:avLst/>
        </a:prstGeom>
        <a:ln>
          <a:solidFill>
            <a:sysClr val="windowText" lastClr="000000"/>
          </a:solidFill>
        </a:ln>
      </xdr:spPr>
    </xdr:pic>
    <xdr:clientData/>
  </xdr:twoCellAnchor>
  <xdr:twoCellAnchor editAs="oneCell">
    <xdr:from>
      <xdr:col>10</xdr:col>
      <xdr:colOff>5854</xdr:colOff>
      <xdr:row>6</xdr:row>
      <xdr:rowOff>671970</xdr:rowOff>
    </xdr:from>
    <xdr:to>
      <xdr:col>13</xdr:col>
      <xdr:colOff>33454</xdr:colOff>
      <xdr:row>21</xdr:row>
      <xdr:rowOff>23130</xdr:rowOff>
    </xdr:to>
    <xdr:pic>
      <xdr:nvPicPr>
        <xdr:cNvPr id="6" name="Grafik 5">
          <a:extLst>
            <a:ext uri="{FF2B5EF4-FFF2-40B4-BE49-F238E27FC236}">
              <a16:creationId xmlns:a16="http://schemas.microsoft.com/office/drawing/2014/main" id="{B24ACD9C-D084-4CD9-99D3-DC8C2DB667C1}"/>
            </a:ext>
          </a:extLst>
        </xdr:cNvPr>
        <xdr:cNvPicPr>
          <a:picLocks noChangeAspect="1"/>
        </xdr:cNvPicPr>
      </xdr:nvPicPr>
      <xdr:blipFill>
        <a:blip xmlns:r="http://schemas.openxmlformats.org/officeDocument/2006/relationships" r:embed="rId5"/>
        <a:stretch>
          <a:fillRect/>
        </a:stretch>
      </xdr:blipFill>
      <xdr:spPr>
        <a:xfrm>
          <a:off x="10490974" y="1776870"/>
          <a:ext cx="2382180" cy="3024000"/>
        </a:xfrm>
        <a:prstGeom prst="rect">
          <a:avLst/>
        </a:prstGeom>
        <a:ln>
          <a:solidFill>
            <a:sysClr val="windowText" lastClr="000000"/>
          </a:solidFill>
        </a:ln>
      </xdr:spPr>
    </xdr:pic>
    <xdr:clientData/>
  </xdr:twoCellAnchor>
  <xdr:twoCellAnchor>
    <xdr:from>
      <xdr:col>6</xdr:col>
      <xdr:colOff>15511</xdr:colOff>
      <xdr:row>33</xdr:row>
      <xdr:rowOff>26082</xdr:rowOff>
    </xdr:from>
    <xdr:to>
      <xdr:col>10</xdr:col>
      <xdr:colOff>777241</xdr:colOff>
      <xdr:row>47</xdr:row>
      <xdr:rowOff>160050</xdr:rowOff>
    </xdr:to>
    <xdr:grpSp>
      <xdr:nvGrpSpPr>
        <xdr:cNvPr id="12" name="Gruppieren 11">
          <a:extLst>
            <a:ext uri="{FF2B5EF4-FFF2-40B4-BE49-F238E27FC236}">
              <a16:creationId xmlns:a16="http://schemas.microsoft.com/office/drawing/2014/main" id="{D4AD3571-C12E-47E0-9D1B-C8BC4B7A55B7}"/>
            </a:ext>
          </a:extLst>
        </xdr:cNvPr>
        <xdr:cNvGrpSpPr/>
      </xdr:nvGrpSpPr>
      <xdr:grpSpPr>
        <a:xfrm>
          <a:off x="5573629" y="7690906"/>
          <a:ext cx="5527591" cy="3092320"/>
          <a:chOff x="9111465" y="6076363"/>
          <a:chExt cx="6339515" cy="2863612"/>
        </a:xfrm>
      </xdr:grpSpPr>
      <xdr:graphicFrame macro="">
        <xdr:nvGraphicFramePr>
          <xdr:cNvPr id="7" name="Diagramm 6">
            <a:extLst>
              <a:ext uri="{FF2B5EF4-FFF2-40B4-BE49-F238E27FC236}">
                <a16:creationId xmlns:a16="http://schemas.microsoft.com/office/drawing/2014/main" id="{30607F3D-53FF-4CAF-A094-600DE70E42CA}"/>
              </a:ext>
            </a:extLst>
          </xdr:cNvPr>
          <xdr:cNvGraphicFramePr>
            <a:graphicFrameLocks/>
          </xdr:cNvGraphicFramePr>
        </xdr:nvGraphicFramePr>
        <xdr:xfrm>
          <a:off x="9177340" y="6076363"/>
          <a:ext cx="6273640" cy="2842563"/>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1" name="Textfeld 10">
            <a:extLst>
              <a:ext uri="{FF2B5EF4-FFF2-40B4-BE49-F238E27FC236}">
                <a16:creationId xmlns:a16="http://schemas.microsoft.com/office/drawing/2014/main" id="{801EE80F-CC64-49FE-8734-ED7374D61DD6}"/>
              </a:ext>
            </a:extLst>
          </xdr:cNvPr>
          <xdr:cNvSpPr txBox="1"/>
        </xdr:nvSpPr>
        <xdr:spPr>
          <a:xfrm>
            <a:off x="9111465" y="8680896"/>
            <a:ext cx="6016576" cy="2590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Fig.</a:t>
            </a:r>
            <a:r>
              <a:rPr lang="de-DE" sz="1100" baseline="0"/>
              <a:t> 2: Predicted load profile based on cluster regressions and entered information.</a:t>
            </a:r>
            <a:endParaRPr lang="de-DE" sz="1100"/>
          </a:p>
        </xdr:txBody>
      </xdr:sp>
    </xdr:grpSp>
    <xdr:clientData/>
  </xdr:twoCellAnchor>
  <xdr:twoCellAnchor>
    <xdr:from>
      <xdr:col>1</xdr:col>
      <xdr:colOff>76200</xdr:colOff>
      <xdr:row>11</xdr:row>
      <xdr:rowOff>68580</xdr:rowOff>
    </xdr:from>
    <xdr:to>
      <xdr:col>8</xdr:col>
      <xdr:colOff>9859</xdr:colOff>
      <xdr:row>24</xdr:row>
      <xdr:rowOff>114300</xdr:rowOff>
    </xdr:to>
    <xdr:grpSp>
      <xdr:nvGrpSpPr>
        <xdr:cNvPr id="16" name="Gruppieren 15">
          <a:extLst>
            <a:ext uri="{FF2B5EF4-FFF2-40B4-BE49-F238E27FC236}">
              <a16:creationId xmlns:a16="http://schemas.microsoft.com/office/drawing/2014/main" id="{C2AF778B-624C-4E12-A382-2CDF3176FDEF}"/>
            </a:ext>
          </a:extLst>
        </xdr:cNvPr>
        <xdr:cNvGrpSpPr/>
      </xdr:nvGrpSpPr>
      <xdr:grpSpPr>
        <a:xfrm>
          <a:off x="255494" y="3094168"/>
          <a:ext cx="8573394" cy="2522220"/>
          <a:chOff x="266700" y="3017520"/>
          <a:chExt cx="8658559" cy="2423160"/>
        </a:xfrm>
      </xdr:grpSpPr>
      <xdr:pic>
        <xdr:nvPicPr>
          <xdr:cNvPr id="15" name="Grafik 14">
            <a:extLst>
              <a:ext uri="{FF2B5EF4-FFF2-40B4-BE49-F238E27FC236}">
                <a16:creationId xmlns:a16="http://schemas.microsoft.com/office/drawing/2014/main" id="{D119AF48-3A1D-4565-A99C-E2272FF5F47E}"/>
              </a:ext>
            </a:extLst>
          </xdr:cNvPr>
          <xdr:cNvPicPr>
            <a:picLocks noChangeAspect="1"/>
          </xdr:cNvPicPr>
        </xdr:nvPicPr>
        <xdr:blipFill>
          <a:blip xmlns:r="http://schemas.openxmlformats.org/officeDocument/2006/relationships" r:embed="rId7"/>
          <a:stretch>
            <a:fillRect/>
          </a:stretch>
        </xdr:blipFill>
        <xdr:spPr>
          <a:xfrm>
            <a:off x="266700" y="3017520"/>
            <a:ext cx="8658559" cy="2220842"/>
          </a:xfrm>
          <a:prstGeom prst="rect">
            <a:avLst/>
          </a:prstGeom>
        </xdr:spPr>
      </xdr:pic>
      <xdr:sp macro="" textlink="">
        <xdr:nvSpPr>
          <xdr:cNvPr id="9" name="Textfeld 8">
            <a:extLst>
              <a:ext uri="{FF2B5EF4-FFF2-40B4-BE49-F238E27FC236}">
                <a16:creationId xmlns:a16="http://schemas.microsoft.com/office/drawing/2014/main" id="{A9C9A22C-35A1-47C8-82EB-707B939B1712}"/>
              </a:ext>
            </a:extLst>
          </xdr:cNvPr>
          <xdr:cNvSpPr txBox="1"/>
        </xdr:nvSpPr>
        <xdr:spPr>
          <a:xfrm>
            <a:off x="358140" y="5181600"/>
            <a:ext cx="3280689"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Fig.</a:t>
            </a:r>
            <a:r>
              <a:rPr lang="de-DE" sz="1100" baseline="0"/>
              <a:t> 1: Load profile cluster regressions.</a:t>
            </a:r>
            <a:endParaRPr lang="de-DE"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F3B19-D653-4B34-B1EB-8AB0381D0C2B}">
  <dimension ref="B1:Q1309"/>
  <sheetViews>
    <sheetView tabSelected="1" zoomScale="85" zoomScaleNormal="85" workbookViewId="0"/>
  </sheetViews>
  <sheetFormatPr baseColWidth="10" defaultColWidth="11.42578125" defaultRowHeight="15" x14ac:dyDescent="0.25"/>
  <cols>
    <col min="1" max="1" width="2.7109375" style="35" customWidth="1"/>
    <col min="2" max="2" width="12.85546875" style="35" bestFit="1" customWidth="1"/>
    <col min="3" max="3" width="32.42578125" style="35" bestFit="1" customWidth="1"/>
    <col min="4" max="4" width="11.42578125" style="35"/>
    <col min="5" max="5" width="10.85546875" style="35" customWidth="1"/>
    <col min="6" max="6" width="13" bestFit="1" customWidth="1"/>
    <col min="7" max="7" width="35.42578125" customWidth="1"/>
    <col min="8" max="8" width="13.42578125" style="35" bestFit="1" customWidth="1"/>
    <col min="9" max="16384" width="11.42578125" style="35"/>
  </cols>
  <sheetData>
    <row r="1" spans="2:17" x14ac:dyDescent="0.25">
      <c r="F1" s="35"/>
      <c r="G1" s="35"/>
    </row>
    <row r="2" spans="2:17" x14ac:dyDescent="0.25">
      <c r="F2" s="35"/>
      <c r="G2" s="35"/>
    </row>
    <row r="3" spans="2:17" x14ac:dyDescent="0.25">
      <c r="F3" s="35"/>
      <c r="G3" s="35"/>
    </row>
    <row r="4" spans="2:17" x14ac:dyDescent="0.25">
      <c r="F4" s="35"/>
      <c r="G4" s="35"/>
    </row>
    <row r="5" spans="2:17" x14ac:dyDescent="0.25">
      <c r="F5" s="35"/>
      <c r="G5" s="35"/>
      <c r="I5"/>
    </row>
    <row r="6" spans="2:17" ht="15.75" thickBot="1" x14ac:dyDescent="0.3">
      <c r="F6" s="35"/>
      <c r="G6" s="35"/>
    </row>
    <row r="7" spans="2:17" ht="87.75" customHeight="1" x14ac:dyDescent="0.25">
      <c r="B7" s="74" t="s">
        <v>23</v>
      </c>
      <c r="C7" s="75"/>
      <c r="D7" s="75"/>
      <c r="E7" s="75"/>
      <c r="F7" s="75"/>
      <c r="G7" s="75"/>
      <c r="H7" s="75"/>
      <c r="I7" s="75"/>
      <c r="J7" s="54"/>
      <c r="K7" s="54"/>
      <c r="L7" s="54"/>
      <c r="M7" s="54"/>
      <c r="N7" s="54"/>
      <c r="O7" s="54"/>
      <c r="P7" s="54"/>
      <c r="Q7" s="55"/>
    </row>
    <row r="8" spans="2:17" x14ac:dyDescent="0.25">
      <c r="B8" s="78" t="s">
        <v>24</v>
      </c>
      <c r="C8" s="79"/>
      <c r="D8" s="79"/>
      <c r="E8" s="79"/>
      <c r="F8" s="79"/>
      <c r="G8" s="79"/>
      <c r="H8" s="79"/>
      <c r="I8" s="79"/>
      <c r="J8" s="57"/>
      <c r="K8" s="57"/>
      <c r="L8" s="57"/>
      <c r="M8" s="57"/>
      <c r="N8" s="57"/>
      <c r="O8" s="57"/>
      <c r="P8" s="57"/>
      <c r="Q8" s="58"/>
    </row>
    <row r="9" spans="2:17" x14ac:dyDescent="0.25">
      <c r="B9" s="78"/>
      <c r="C9" s="79"/>
      <c r="D9" s="79"/>
      <c r="E9" s="79"/>
      <c r="F9" s="79"/>
      <c r="G9" s="79"/>
      <c r="H9" s="79"/>
      <c r="I9" s="79"/>
      <c r="J9" s="57"/>
      <c r="K9" s="57"/>
      <c r="L9" s="57"/>
      <c r="M9" s="57"/>
      <c r="N9" s="57"/>
      <c r="O9" s="57"/>
      <c r="P9" s="57"/>
      <c r="Q9" s="58"/>
    </row>
    <row r="10" spans="2:17" x14ac:dyDescent="0.25">
      <c r="B10" s="78"/>
      <c r="C10" s="79"/>
      <c r="D10" s="79"/>
      <c r="E10" s="79"/>
      <c r="F10" s="79"/>
      <c r="G10" s="79"/>
      <c r="H10" s="79"/>
      <c r="I10" s="79"/>
      <c r="J10" s="57"/>
      <c r="K10" s="57"/>
      <c r="L10" s="57"/>
      <c r="M10" s="57"/>
      <c r="N10" s="57"/>
      <c r="O10" s="57"/>
      <c r="P10" s="57"/>
      <c r="Q10" s="58"/>
    </row>
    <row r="11" spans="2:17" x14ac:dyDescent="0.25">
      <c r="B11" s="78"/>
      <c r="C11" s="79"/>
      <c r="D11" s="79"/>
      <c r="E11" s="79"/>
      <c r="F11" s="79"/>
      <c r="G11" s="79"/>
      <c r="H11" s="79"/>
      <c r="I11" s="79"/>
      <c r="J11" s="57"/>
      <c r="K11" s="57"/>
      <c r="L11" s="57"/>
      <c r="M11" s="57"/>
      <c r="N11" s="57"/>
      <c r="O11" s="57"/>
      <c r="P11" s="57"/>
      <c r="Q11" s="58"/>
    </row>
    <row r="12" spans="2:17" x14ac:dyDescent="0.25">
      <c r="B12" s="78"/>
      <c r="C12" s="79"/>
      <c r="D12" s="79"/>
      <c r="E12" s="79"/>
      <c r="F12" s="79"/>
      <c r="G12" s="79"/>
      <c r="H12" s="79"/>
      <c r="I12" s="79"/>
      <c r="J12" s="57"/>
      <c r="K12" s="57"/>
      <c r="L12" s="57"/>
      <c r="M12" s="57"/>
      <c r="N12" s="57"/>
      <c r="O12" s="57"/>
      <c r="P12" s="57"/>
      <c r="Q12" s="58"/>
    </row>
    <row r="13" spans="2:17" x14ac:dyDescent="0.25">
      <c r="B13" s="78"/>
      <c r="C13" s="79"/>
      <c r="D13" s="79"/>
      <c r="E13" s="79"/>
      <c r="F13" s="79"/>
      <c r="G13" s="79"/>
      <c r="H13" s="79"/>
      <c r="I13" s="79"/>
      <c r="J13" s="57"/>
      <c r="K13" s="57"/>
      <c r="L13" s="57"/>
      <c r="M13" s="57"/>
      <c r="N13" s="57"/>
      <c r="O13" s="57"/>
      <c r="P13" s="57"/>
      <c r="Q13" s="58"/>
    </row>
    <row r="14" spans="2:17" x14ac:dyDescent="0.25">
      <c r="B14" s="78"/>
      <c r="C14" s="79"/>
      <c r="D14" s="79"/>
      <c r="E14" s="79"/>
      <c r="F14" s="79"/>
      <c r="G14" s="79"/>
      <c r="H14" s="79"/>
      <c r="I14" s="79"/>
      <c r="J14" s="57"/>
      <c r="K14" s="57"/>
      <c r="L14" s="57"/>
      <c r="M14" s="57"/>
      <c r="N14" s="57"/>
      <c r="O14" s="57"/>
      <c r="P14" s="57"/>
      <c r="Q14" s="58"/>
    </row>
    <row r="15" spans="2:17" x14ac:dyDescent="0.25">
      <c r="B15" s="78"/>
      <c r="C15" s="79"/>
      <c r="D15" s="79"/>
      <c r="E15" s="79"/>
      <c r="F15" s="79"/>
      <c r="G15" s="79"/>
      <c r="H15" s="79"/>
      <c r="I15" s="79"/>
      <c r="J15" s="57"/>
      <c r="K15" s="57"/>
      <c r="L15" s="57"/>
      <c r="M15" s="57"/>
      <c r="N15" s="57"/>
      <c r="O15" s="57"/>
      <c r="P15" s="57"/>
      <c r="Q15" s="58"/>
    </row>
    <row r="16" spans="2:17" x14ac:dyDescent="0.25">
      <c r="B16" s="78"/>
      <c r="C16" s="79"/>
      <c r="D16" s="79"/>
      <c r="E16" s="79"/>
      <c r="F16" s="79"/>
      <c r="G16" s="79"/>
      <c r="H16" s="79"/>
      <c r="I16" s="79"/>
      <c r="J16" s="57"/>
      <c r="K16" s="57"/>
      <c r="L16" s="57"/>
      <c r="M16" s="57"/>
      <c r="N16" s="57"/>
      <c r="O16" s="57"/>
      <c r="P16" s="57"/>
      <c r="Q16" s="58"/>
    </row>
    <row r="17" spans="2:17" x14ac:dyDescent="0.25">
      <c r="B17" s="78"/>
      <c r="C17" s="79"/>
      <c r="D17" s="79"/>
      <c r="E17" s="79"/>
      <c r="F17" s="79"/>
      <c r="G17" s="79"/>
      <c r="H17" s="79"/>
      <c r="I17" s="79"/>
      <c r="J17" s="57"/>
      <c r="K17" s="57"/>
      <c r="L17" s="57"/>
      <c r="M17" s="57"/>
      <c r="N17" s="57"/>
      <c r="O17" s="57"/>
      <c r="P17" s="57"/>
      <c r="Q17" s="58"/>
    </row>
    <row r="18" spans="2:17" x14ac:dyDescent="0.25">
      <c r="B18" s="78"/>
      <c r="C18" s="79"/>
      <c r="D18" s="79"/>
      <c r="E18" s="79"/>
      <c r="F18" s="79"/>
      <c r="G18" s="79"/>
      <c r="H18" s="79"/>
      <c r="I18" s="79"/>
      <c r="J18" s="57"/>
      <c r="K18" s="57"/>
      <c r="L18" s="57"/>
      <c r="M18" s="57"/>
      <c r="N18" s="57"/>
      <c r="O18" s="57"/>
      <c r="P18" s="57"/>
      <c r="Q18" s="58"/>
    </row>
    <row r="19" spans="2:17" x14ac:dyDescent="0.25">
      <c r="B19" s="78"/>
      <c r="C19" s="79"/>
      <c r="D19" s="79"/>
      <c r="E19" s="79"/>
      <c r="F19" s="79"/>
      <c r="G19" s="79"/>
      <c r="H19" s="79"/>
      <c r="I19" s="79"/>
      <c r="J19" s="57"/>
      <c r="K19" s="57"/>
      <c r="L19" s="57"/>
      <c r="M19" s="57"/>
      <c r="N19" s="57"/>
      <c r="O19" s="57"/>
      <c r="P19" s="57"/>
      <c r="Q19" s="58"/>
    </row>
    <row r="20" spans="2:17" x14ac:dyDescent="0.25">
      <c r="B20" s="78"/>
      <c r="C20" s="79"/>
      <c r="D20" s="79"/>
      <c r="E20" s="79"/>
      <c r="F20" s="79"/>
      <c r="G20" s="79"/>
      <c r="H20" s="79"/>
      <c r="I20" s="79"/>
      <c r="J20" s="57"/>
      <c r="K20" s="57"/>
      <c r="L20" s="57"/>
      <c r="M20" s="57"/>
      <c r="N20" s="57"/>
      <c r="O20" s="57"/>
      <c r="P20" s="57"/>
      <c r="Q20" s="58"/>
    </row>
    <row r="21" spans="2:17" x14ac:dyDescent="0.25">
      <c r="B21" s="78"/>
      <c r="C21" s="79"/>
      <c r="D21" s="79"/>
      <c r="E21" s="79"/>
      <c r="F21" s="79"/>
      <c r="G21" s="79"/>
      <c r="H21" s="79"/>
      <c r="I21" s="79"/>
      <c r="J21" s="57"/>
      <c r="K21" s="57"/>
      <c r="L21" s="57"/>
      <c r="M21" s="57"/>
      <c r="N21" s="57"/>
      <c r="O21" s="57"/>
      <c r="P21" s="57"/>
      <c r="Q21" s="58"/>
    </row>
    <row r="22" spans="2:17" x14ac:dyDescent="0.25">
      <c r="B22" s="78"/>
      <c r="C22" s="79"/>
      <c r="D22" s="79"/>
      <c r="E22" s="79"/>
      <c r="F22" s="79"/>
      <c r="G22" s="79"/>
      <c r="H22" s="79"/>
      <c r="I22" s="79"/>
      <c r="J22" s="63"/>
      <c r="K22" s="57"/>
      <c r="L22" s="57"/>
      <c r="M22" s="57"/>
      <c r="N22" s="57"/>
      <c r="O22" s="57"/>
      <c r="P22" s="57"/>
      <c r="Q22" s="58"/>
    </row>
    <row r="23" spans="2:17" x14ac:dyDescent="0.25">
      <c r="B23" s="78"/>
      <c r="C23" s="79"/>
      <c r="D23" s="79"/>
      <c r="E23" s="79"/>
      <c r="F23" s="79"/>
      <c r="G23" s="79"/>
      <c r="H23" s="79"/>
      <c r="I23" s="79"/>
      <c r="J23" s="63"/>
      <c r="K23" s="57"/>
      <c r="L23" s="57"/>
      <c r="M23" s="57"/>
      <c r="N23" s="57"/>
      <c r="O23" s="57"/>
      <c r="P23" s="57"/>
      <c r="Q23" s="58"/>
    </row>
    <row r="24" spans="2:17" x14ac:dyDescent="0.25">
      <c r="B24" s="78"/>
      <c r="C24" s="79"/>
      <c r="D24" s="79"/>
      <c r="E24" s="79"/>
      <c r="F24" s="79"/>
      <c r="G24" s="79"/>
      <c r="H24" s="79"/>
      <c r="I24" s="79"/>
      <c r="J24" s="63"/>
      <c r="K24" s="57"/>
      <c r="L24" s="57"/>
      <c r="M24" s="57"/>
      <c r="N24" s="57"/>
      <c r="O24" s="57"/>
      <c r="P24" s="57"/>
      <c r="Q24" s="58"/>
    </row>
    <row r="25" spans="2:17" ht="15.75" thickBot="1" x14ac:dyDescent="0.3">
      <c r="B25" s="80"/>
      <c r="C25" s="81"/>
      <c r="D25" s="81"/>
      <c r="E25" s="81"/>
      <c r="F25" s="81"/>
      <c r="G25" s="81"/>
      <c r="H25" s="81"/>
      <c r="I25" s="81"/>
      <c r="J25" s="64"/>
      <c r="K25" s="61"/>
      <c r="L25" s="61"/>
      <c r="M25" s="61"/>
      <c r="N25" s="61"/>
      <c r="O25" s="61"/>
      <c r="P25" s="61"/>
      <c r="Q25" s="62"/>
    </row>
    <row r="26" spans="2:17" ht="15.75" thickBot="1" x14ac:dyDescent="0.3">
      <c r="B26" s="52"/>
      <c r="C26" s="52"/>
      <c r="D26" s="52"/>
      <c r="E26" s="52"/>
      <c r="F26" s="52"/>
      <c r="G26" s="52"/>
      <c r="H26" s="52"/>
      <c r="I26" s="52"/>
      <c r="J26" s="42"/>
    </row>
    <row r="27" spans="2:17" ht="15.75" thickBot="1" x14ac:dyDescent="0.3">
      <c r="B27" s="76" t="s">
        <v>16</v>
      </c>
      <c r="C27" s="77"/>
      <c r="D27" s="52"/>
      <c r="E27" s="52"/>
      <c r="F27" s="52"/>
      <c r="G27" s="52"/>
      <c r="H27" s="52"/>
      <c r="I27" s="52"/>
      <c r="J27" s="42"/>
    </row>
    <row r="28" spans="2:17" ht="15.75" thickBot="1" x14ac:dyDescent="0.3">
      <c r="B28" s="3" t="s">
        <v>5</v>
      </c>
      <c r="C28" s="47">
        <v>2</v>
      </c>
      <c r="D28" s="52"/>
      <c r="E28" s="52"/>
      <c r="F28" s="52"/>
      <c r="G28" s="52"/>
      <c r="H28" s="52"/>
      <c r="I28" s="52"/>
      <c r="J28" s="42"/>
    </row>
    <row r="29" spans="2:17" ht="15.75" thickBot="1" x14ac:dyDescent="0.3">
      <c r="B29" s="3" t="s">
        <v>6</v>
      </c>
      <c r="C29" s="47">
        <v>3</v>
      </c>
      <c r="D29" s="52"/>
      <c r="E29" s="52"/>
      <c r="F29" s="52"/>
      <c r="G29" s="52"/>
      <c r="H29" s="52"/>
      <c r="I29" s="52"/>
      <c r="J29" s="42"/>
    </row>
    <row r="30" spans="2:17" ht="18.75" thickBot="1" x14ac:dyDescent="0.4">
      <c r="B30" s="10" t="s">
        <v>7</v>
      </c>
      <c r="C30" s="48">
        <v>300</v>
      </c>
      <c r="D30" s="52"/>
      <c r="E30" s="52"/>
      <c r="F30" s="52"/>
      <c r="G30" s="52"/>
      <c r="H30" s="52"/>
      <c r="I30" s="52"/>
      <c r="J30" s="42"/>
    </row>
    <row r="31" spans="2:17" ht="15.75" thickBot="1" x14ac:dyDescent="0.3">
      <c r="B31" s="2" t="s">
        <v>11</v>
      </c>
      <c r="C31" s="49">
        <v>2016</v>
      </c>
      <c r="F31" s="35"/>
      <c r="G31" s="35"/>
    </row>
    <row r="32" spans="2:17" ht="15.75" thickBot="1" x14ac:dyDescent="0.3">
      <c r="F32" s="35"/>
      <c r="G32" s="35"/>
    </row>
    <row r="33" spans="2:11" s="69" customFormat="1" ht="40.5" customHeight="1" thickBot="1" x14ac:dyDescent="0.3">
      <c r="B33" s="70" t="s">
        <v>27</v>
      </c>
      <c r="C33" s="71"/>
      <c r="E33" s="72" t="s">
        <v>21</v>
      </c>
      <c r="F33" s="73"/>
      <c r="G33" s="73"/>
      <c r="H33" s="73"/>
      <c r="I33" s="73"/>
      <c r="J33" s="73"/>
      <c r="K33" s="71"/>
    </row>
    <row r="34" spans="2:11" ht="38.25" customHeight="1" thickBot="1" x14ac:dyDescent="0.3">
      <c r="B34" s="65" t="s">
        <v>22</v>
      </c>
      <c r="C34" s="68" t="s">
        <v>26</v>
      </c>
      <c r="E34" s="50" t="s">
        <v>28</v>
      </c>
      <c r="F34" s="51" t="s">
        <v>25</v>
      </c>
      <c r="G34" s="53"/>
      <c r="H34" s="54"/>
      <c r="I34" s="54"/>
      <c r="J34" s="54"/>
      <c r="K34" s="55"/>
    </row>
    <row r="35" spans="2:11" x14ac:dyDescent="0.25">
      <c r="B35" s="66">
        <f>Calculation!A2</f>
        <v>42370</v>
      </c>
      <c r="C35" s="44">
        <v>4.5999999999999996</v>
      </c>
      <c r="E35" s="36">
        <f>Calculation!K2</f>
        <v>0.96481799206354169</v>
      </c>
      <c r="F35" s="37">
        <f>Calculation!L2</f>
        <v>1.0361573344246957</v>
      </c>
      <c r="G35" s="56"/>
      <c r="H35" s="57"/>
      <c r="I35" s="57"/>
      <c r="J35" s="57"/>
      <c r="K35" s="58"/>
    </row>
    <row r="36" spans="2:11" x14ac:dyDescent="0.25">
      <c r="B36" s="66">
        <f>Calculation!A3</f>
        <v>42371</v>
      </c>
      <c r="C36" s="45">
        <v>1.8</v>
      </c>
      <c r="E36" s="38">
        <f>Calculation!K3</f>
        <v>1.1756881350781208</v>
      </c>
      <c r="F36" s="39">
        <f>Calculation!L3</f>
        <v>1.2626193688115408</v>
      </c>
      <c r="G36" s="59"/>
      <c r="H36" s="57"/>
      <c r="I36" s="57"/>
      <c r="J36" s="57"/>
      <c r="K36" s="58"/>
    </row>
    <row r="37" spans="2:11" x14ac:dyDescent="0.25">
      <c r="B37" s="66">
        <f>Calculation!A4</f>
        <v>42372</v>
      </c>
      <c r="C37" s="45">
        <v>0.7</v>
      </c>
      <c r="E37" s="38">
        <f>Calculation!K4</f>
        <v>1.7047494869148603</v>
      </c>
      <c r="F37" s="39">
        <f>Calculation!L4</f>
        <v>1.8307999008659002</v>
      </c>
      <c r="G37" s="59"/>
      <c r="H37" s="57"/>
      <c r="I37" s="57"/>
      <c r="J37" s="57"/>
      <c r="K37" s="58"/>
    </row>
    <row r="38" spans="2:11" x14ac:dyDescent="0.25">
      <c r="B38" s="66">
        <f>Calculation!A5</f>
        <v>42373</v>
      </c>
      <c r="C38" s="45">
        <v>0.1</v>
      </c>
      <c r="E38" s="38">
        <f>Calculation!K5</f>
        <v>1.762340338835005</v>
      </c>
      <c r="F38" s="39">
        <f>Calculation!L5</f>
        <v>1.8926490621623187</v>
      </c>
      <c r="G38" s="59"/>
      <c r="H38" s="57"/>
      <c r="I38" s="57"/>
      <c r="J38" s="57"/>
      <c r="K38" s="58"/>
    </row>
    <row r="39" spans="2:11" x14ac:dyDescent="0.25">
      <c r="B39" s="66">
        <f>Calculation!A6</f>
        <v>42374</v>
      </c>
      <c r="C39" s="45">
        <v>3.8</v>
      </c>
      <c r="E39" s="38">
        <f>Calculation!K6</f>
        <v>1.4071967519941131</v>
      </c>
      <c r="F39" s="39">
        <f>Calculation!L6</f>
        <v>1.5112459008344059</v>
      </c>
      <c r="G39" s="59"/>
      <c r="H39" s="57"/>
      <c r="I39" s="57"/>
      <c r="J39" s="57"/>
      <c r="K39" s="58"/>
    </row>
    <row r="40" spans="2:11" x14ac:dyDescent="0.25">
      <c r="B40" s="66">
        <f>Calculation!A7</f>
        <v>42375</v>
      </c>
      <c r="C40" s="45">
        <v>1.8</v>
      </c>
      <c r="E40" s="38">
        <f>Calculation!K7</f>
        <v>1.5991662583945951</v>
      </c>
      <c r="F40" s="39">
        <f>Calculation!L7</f>
        <v>1.7174097718224668</v>
      </c>
      <c r="G40" s="59"/>
      <c r="H40" s="57"/>
      <c r="I40" s="57"/>
      <c r="J40" s="57"/>
      <c r="K40" s="58"/>
    </row>
    <row r="41" spans="2:11" x14ac:dyDescent="0.25">
      <c r="B41" s="66">
        <f>Calculation!A8</f>
        <v>42376</v>
      </c>
      <c r="C41" s="45">
        <v>3.1</v>
      </c>
      <c r="E41" s="38">
        <f>Calculation!K8</f>
        <v>1.4743860792342818</v>
      </c>
      <c r="F41" s="39">
        <f>Calculation!L8</f>
        <v>1.5834032556802271</v>
      </c>
      <c r="G41" s="59"/>
      <c r="H41" s="57"/>
      <c r="I41" s="57"/>
      <c r="J41" s="57"/>
      <c r="K41" s="58"/>
    </row>
    <row r="42" spans="2:11" x14ac:dyDescent="0.25">
      <c r="B42" s="66">
        <f>Calculation!A9</f>
        <v>42377</v>
      </c>
      <c r="C42" s="45">
        <v>4.3</v>
      </c>
      <c r="E42" s="38">
        <f>Calculation!K9</f>
        <v>0.9874112216722466</v>
      </c>
      <c r="F42" s="39">
        <f>Calculation!L9</f>
        <v>1.0604211238232861</v>
      </c>
      <c r="G42" s="59"/>
      <c r="H42" s="57"/>
      <c r="I42" s="57"/>
      <c r="J42" s="57"/>
      <c r="K42" s="58"/>
    </row>
    <row r="43" spans="2:11" x14ac:dyDescent="0.25">
      <c r="B43" s="66">
        <f>Calculation!A10</f>
        <v>42378</v>
      </c>
      <c r="C43" s="45">
        <v>1</v>
      </c>
      <c r="E43" s="38">
        <f>Calculation!K10</f>
        <v>1.2359367473680003</v>
      </c>
      <c r="F43" s="39">
        <f>Calculation!L10</f>
        <v>1.3273228072077818</v>
      </c>
      <c r="G43" s="59"/>
      <c r="H43" s="57"/>
      <c r="I43" s="57"/>
      <c r="J43" s="57"/>
      <c r="K43" s="58"/>
    </row>
    <row r="44" spans="2:11" x14ac:dyDescent="0.25">
      <c r="B44" s="66">
        <f>Calculation!A11</f>
        <v>42379</v>
      </c>
      <c r="C44" s="45">
        <v>5.6</v>
      </c>
      <c r="E44" s="38">
        <f>Calculation!K11</f>
        <v>1.2344241962336793</v>
      </c>
      <c r="F44" s="39">
        <f>Calculation!L11</f>
        <v>1.3256984169451509</v>
      </c>
      <c r="G44" s="59"/>
      <c r="H44" s="57"/>
      <c r="I44" s="57"/>
      <c r="J44" s="57"/>
      <c r="K44" s="58"/>
    </row>
    <row r="45" spans="2:11" x14ac:dyDescent="0.25">
      <c r="B45" s="66">
        <f>Calculation!A12</f>
        <v>42380</v>
      </c>
      <c r="C45" s="45">
        <v>4.5</v>
      </c>
      <c r="E45" s="38">
        <f>Calculation!K12</f>
        <v>1.3400074247539444</v>
      </c>
      <c r="F45" s="39">
        <f>Calculation!L12</f>
        <v>1.4390885459885845</v>
      </c>
      <c r="G45" s="59"/>
      <c r="H45" s="57"/>
      <c r="I45" s="57"/>
      <c r="J45" s="57"/>
      <c r="K45" s="58"/>
    </row>
    <row r="46" spans="2:11" x14ac:dyDescent="0.25">
      <c r="B46" s="66">
        <f>Calculation!A13</f>
        <v>42381</v>
      </c>
      <c r="C46" s="45">
        <v>4.8</v>
      </c>
      <c r="E46" s="38">
        <f>Calculation!K13</f>
        <v>1.3112119987938722</v>
      </c>
      <c r="F46" s="39">
        <f>Calculation!L13</f>
        <v>1.4081639653403755</v>
      </c>
      <c r="G46" s="59"/>
      <c r="H46" s="57"/>
      <c r="I46" s="57"/>
      <c r="J46" s="57"/>
      <c r="K46" s="58"/>
    </row>
    <row r="47" spans="2:11" x14ac:dyDescent="0.25">
      <c r="B47" s="66">
        <f>Calculation!A14</f>
        <v>42382</v>
      </c>
      <c r="C47" s="45">
        <v>3.8</v>
      </c>
      <c r="E47" s="38">
        <f>Calculation!K14</f>
        <v>1.4071967519941131</v>
      </c>
      <c r="F47" s="39">
        <f>Calculation!L14</f>
        <v>1.5112459008344059</v>
      </c>
      <c r="G47" s="59"/>
      <c r="H47" s="57"/>
      <c r="I47" s="57"/>
      <c r="J47" s="57"/>
      <c r="K47" s="58"/>
    </row>
    <row r="48" spans="2:11" ht="15.75" thickBot="1" x14ac:dyDescent="0.3">
      <c r="B48" s="66">
        <f>Calculation!A15</f>
        <v>42383</v>
      </c>
      <c r="C48" s="45">
        <v>2</v>
      </c>
      <c r="E48" s="38">
        <f>Calculation!K15</f>
        <v>1.5799693077545469</v>
      </c>
      <c r="F48" s="39">
        <f>Calculation!L15</f>
        <v>1.6967933847236607</v>
      </c>
      <c r="G48" s="60"/>
      <c r="H48" s="61"/>
      <c r="I48" s="61"/>
      <c r="J48" s="61"/>
      <c r="K48" s="62"/>
    </row>
    <row r="49" spans="2:7" x14ac:dyDescent="0.25">
      <c r="B49" s="66">
        <f>Calculation!A16</f>
        <v>42384</v>
      </c>
      <c r="C49" s="45">
        <v>1.5</v>
      </c>
      <c r="E49" s="38">
        <f>Calculation!K16</f>
        <v>1.1982813646868256</v>
      </c>
      <c r="F49" s="39">
        <f>Calculation!L16</f>
        <v>1.2868831582101312</v>
      </c>
      <c r="G49" s="35"/>
    </row>
    <row r="50" spans="2:7" x14ac:dyDescent="0.25">
      <c r="B50" s="66">
        <f>Calculation!A17</f>
        <v>42385</v>
      </c>
      <c r="C50" s="45">
        <v>0.4</v>
      </c>
      <c r="E50" s="38">
        <f>Calculation!K17</f>
        <v>1.2811232065854101</v>
      </c>
      <c r="F50" s="39">
        <f>Calculation!L17</f>
        <v>1.3758503860049629</v>
      </c>
      <c r="G50" s="35"/>
    </row>
    <row r="51" spans="2:7" x14ac:dyDescent="0.25">
      <c r="B51" s="66">
        <f>Calculation!A18</f>
        <v>42386</v>
      </c>
      <c r="C51" s="45">
        <v>-1.6</v>
      </c>
      <c r="E51" s="38">
        <f>Calculation!K18</f>
        <v>1.9255144192754146</v>
      </c>
      <c r="F51" s="39">
        <f>Calculation!L18</f>
        <v>2.0678883525021705</v>
      </c>
      <c r="G51" s="35"/>
    </row>
    <row r="52" spans="2:7" x14ac:dyDescent="0.25">
      <c r="B52" s="66">
        <f>Calculation!A19</f>
        <v>42387</v>
      </c>
      <c r="C52" s="45">
        <v>-5.3</v>
      </c>
      <c r="E52" s="38">
        <f>Calculation!K19</f>
        <v>2.2806580061163064</v>
      </c>
      <c r="F52" s="39">
        <f>Calculation!L19</f>
        <v>2.449291513830083</v>
      </c>
      <c r="G52" s="35"/>
    </row>
    <row r="53" spans="2:7" x14ac:dyDescent="0.25">
      <c r="B53" s="66">
        <f>Calculation!A20</f>
        <v>42388</v>
      </c>
      <c r="C53" s="45">
        <v>-7.3</v>
      </c>
      <c r="E53" s="38">
        <f>Calculation!K20</f>
        <v>2.4726275125167883</v>
      </c>
      <c r="F53" s="39">
        <f>Calculation!L20</f>
        <v>2.6554553848181439</v>
      </c>
      <c r="G53" s="35"/>
    </row>
    <row r="54" spans="2:7" x14ac:dyDescent="0.25">
      <c r="B54" s="66">
        <f>Calculation!A21</f>
        <v>42389</v>
      </c>
      <c r="C54" s="45">
        <v>-3.3</v>
      </c>
      <c r="E54" s="38">
        <f>Calculation!K21</f>
        <v>2.0886884997158242</v>
      </c>
      <c r="F54" s="39">
        <f>Calculation!L21</f>
        <v>2.2431276428420217</v>
      </c>
      <c r="G54" s="35"/>
    </row>
    <row r="55" spans="2:7" x14ac:dyDescent="0.25">
      <c r="B55" s="66">
        <f>Calculation!A22</f>
        <v>42390</v>
      </c>
      <c r="C55" s="45">
        <v>-4.2</v>
      </c>
      <c r="E55" s="38">
        <f>Calculation!K22</f>
        <v>2.1750747775960413</v>
      </c>
      <c r="F55" s="39">
        <f>Calculation!L22</f>
        <v>2.3359013847866494</v>
      </c>
      <c r="G55" s="35"/>
    </row>
    <row r="56" spans="2:7" x14ac:dyDescent="0.25">
      <c r="B56" s="66">
        <f>Calculation!A23</f>
        <v>42391</v>
      </c>
      <c r="C56" s="45">
        <v>-6.4</v>
      </c>
      <c r="E56" s="38">
        <f>Calculation!K23</f>
        <v>1.7932364110493877</v>
      </c>
      <c r="F56" s="39">
        <f>Calculation!L23</f>
        <v>1.9258296123730152</v>
      </c>
      <c r="G56" s="35"/>
    </row>
    <row r="57" spans="2:7" x14ac:dyDescent="0.25">
      <c r="B57" s="66">
        <f>Calculation!A24</f>
        <v>42392</v>
      </c>
      <c r="C57" s="45">
        <v>1</v>
      </c>
      <c r="E57" s="38">
        <f>Calculation!K24</f>
        <v>1.2359367473680003</v>
      </c>
      <c r="F57" s="39">
        <f>Calculation!L24</f>
        <v>1.3273228072077818</v>
      </c>
      <c r="G57" s="35"/>
    </row>
    <row r="58" spans="2:7" x14ac:dyDescent="0.25">
      <c r="B58" s="66">
        <f>Calculation!A25</f>
        <v>42393</v>
      </c>
      <c r="C58" s="45">
        <v>3.4</v>
      </c>
      <c r="E58" s="38">
        <f>Calculation!K25</f>
        <v>1.4455906532742095</v>
      </c>
      <c r="F58" s="39">
        <f>Calculation!L25</f>
        <v>1.5524786750320181</v>
      </c>
      <c r="G58" s="35"/>
    </row>
    <row r="59" spans="2:7" x14ac:dyDescent="0.25">
      <c r="B59" s="66">
        <f>Calculation!A26</f>
        <v>42394</v>
      </c>
      <c r="C59" s="45">
        <v>6.5</v>
      </c>
      <c r="E59" s="38">
        <f>Calculation!K26</f>
        <v>1.1480379183534626</v>
      </c>
      <c r="F59" s="39">
        <f>Calculation!L26</f>
        <v>1.2329246750005238</v>
      </c>
      <c r="G59" s="35"/>
    </row>
    <row r="60" spans="2:7" x14ac:dyDescent="0.25">
      <c r="B60" s="66">
        <f>Calculation!A27</f>
        <v>42395</v>
      </c>
      <c r="C60" s="45">
        <v>7.7</v>
      </c>
      <c r="E60" s="38">
        <f>Calculation!K27</f>
        <v>1.0328562145131732</v>
      </c>
      <c r="F60" s="39">
        <f>Calculation!L27</f>
        <v>1.1092263524076871</v>
      </c>
      <c r="G60" s="35"/>
    </row>
    <row r="61" spans="2:7" x14ac:dyDescent="0.25">
      <c r="B61" s="66">
        <f>Calculation!A28</f>
        <v>42396</v>
      </c>
      <c r="C61" s="45">
        <v>9.4</v>
      </c>
      <c r="E61" s="38">
        <f>Calculation!K28</f>
        <v>0.86968213407276351</v>
      </c>
      <c r="F61" s="39">
        <f>Calculation!L28</f>
        <v>0.93398706206783522</v>
      </c>
      <c r="G61" s="35"/>
    </row>
    <row r="62" spans="2:7" x14ac:dyDescent="0.25">
      <c r="B62" s="66">
        <f>Calculation!A29</f>
        <v>42397</v>
      </c>
      <c r="C62" s="45">
        <v>7.3</v>
      </c>
      <c r="E62" s="38">
        <f>Calculation!K29</f>
        <v>1.0712501157932697</v>
      </c>
      <c r="F62" s="39">
        <f>Calculation!L29</f>
        <v>1.1504591266052995</v>
      </c>
      <c r="G62" s="35"/>
    </row>
    <row r="63" spans="2:7" x14ac:dyDescent="0.25">
      <c r="B63" s="66">
        <f>Calculation!A30</f>
        <v>42398</v>
      </c>
      <c r="C63" s="45">
        <v>4.9000000000000004</v>
      </c>
      <c r="E63" s="38">
        <f>Calculation!K30</f>
        <v>0.94222476245483677</v>
      </c>
      <c r="F63" s="39">
        <f>Calculation!L30</f>
        <v>1.0118935450261051</v>
      </c>
      <c r="G63" s="35"/>
    </row>
    <row r="64" spans="2:7" x14ac:dyDescent="0.25">
      <c r="B64" s="66">
        <f>Calculation!A31</f>
        <v>42399</v>
      </c>
      <c r="C64" s="45">
        <v>6.1</v>
      </c>
      <c r="E64" s="38">
        <f>Calculation!K31</f>
        <v>0.85185184402001723</v>
      </c>
      <c r="F64" s="39">
        <f>Calculation!L31</f>
        <v>0.91483838743174284</v>
      </c>
      <c r="G64" s="35"/>
    </row>
    <row r="65" spans="2:7" x14ac:dyDescent="0.25">
      <c r="B65" s="66">
        <f>Calculation!A32</f>
        <v>42400</v>
      </c>
      <c r="C65" s="45">
        <v>3.9</v>
      </c>
      <c r="E65" s="38">
        <f>Calculation!K32</f>
        <v>1.3975982766740891</v>
      </c>
      <c r="F65" s="39">
        <f>Calculation!L32</f>
        <v>1.500937707285003</v>
      </c>
      <c r="G65" s="35"/>
    </row>
    <row r="66" spans="2:7" x14ac:dyDescent="0.25">
      <c r="B66" s="66">
        <f>Calculation!A33</f>
        <v>42401</v>
      </c>
      <c r="C66" s="45">
        <v>10.1</v>
      </c>
      <c r="E66" s="38">
        <f>Calculation!K33</f>
        <v>0.80249280683259494</v>
      </c>
      <c r="F66" s="39">
        <f>Calculation!L33</f>
        <v>0.86182970722201413</v>
      </c>
      <c r="G66" s="35"/>
    </row>
    <row r="67" spans="2:7" x14ac:dyDescent="0.25">
      <c r="B67" s="66">
        <f>Calculation!A34</f>
        <v>42402</v>
      </c>
      <c r="C67" s="45">
        <v>8.3000000000000007</v>
      </c>
      <c r="E67" s="38">
        <f>Calculation!K34</f>
        <v>0.97526536259302865</v>
      </c>
      <c r="F67" s="39">
        <f>Calculation!L34</f>
        <v>1.047377191111269</v>
      </c>
      <c r="G67" s="35"/>
    </row>
    <row r="68" spans="2:7" x14ac:dyDescent="0.25">
      <c r="B68" s="66">
        <f>Calculation!A35</f>
        <v>42403</v>
      </c>
      <c r="C68" s="45">
        <v>4.4000000000000004</v>
      </c>
      <c r="E68" s="38">
        <f>Calculation!K35</f>
        <v>1.3496059000739686</v>
      </c>
      <c r="F68" s="39">
        <f>Calculation!L35</f>
        <v>1.4493967395379879</v>
      </c>
      <c r="G68" s="35"/>
    </row>
    <row r="69" spans="2:7" x14ac:dyDescent="0.25">
      <c r="B69" s="66">
        <f>Calculation!A36</f>
        <v>42404</v>
      </c>
      <c r="C69" s="45">
        <v>2.7</v>
      </c>
      <c r="E69" s="38">
        <f>Calculation!K36</f>
        <v>1.5127799805143782</v>
      </c>
      <c r="F69" s="39">
        <f>Calculation!L36</f>
        <v>1.6246360298778393</v>
      </c>
      <c r="G69" s="35"/>
    </row>
    <row r="70" spans="2:7" x14ac:dyDescent="0.25">
      <c r="B70" s="66">
        <f>Calculation!A37</f>
        <v>42405</v>
      </c>
      <c r="C70" s="45">
        <v>4.4000000000000004</v>
      </c>
      <c r="E70" s="38">
        <f>Calculation!K37</f>
        <v>0.97988014513601152</v>
      </c>
      <c r="F70" s="39">
        <f>Calculation!L37</f>
        <v>1.0523331940237559</v>
      </c>
      <c r="G70" s="35"/>
    </row>
    <row r="71" spans="2:7" x14ac:dyDescent="0.25">
      <c r="B71" s="66">
        <f>Calculation!A38</f>
        <v>42406</v>
      </c>
      <c r="C71" s="45">
        <v>8.5</v>
      </c>
      <c r="E71" s="38">
        <f>Calculation!K38</f>
        <v>0.67110600715037805</v>
      </c>
      <c r="F71" s="39">
        <f>Calculation!L38</f>
        <v>0.7207280722430186</v>
      </c>
      <c r="G71" s="35"/>
    </row>
    <row r="72" spans="2:7" x14ac:dyDescent="0.25">
      <c r="B72" s="66">
        <f>Calculation!A39</f>
        <v>42407</v>
      </c>
      <c r="C72" s="45">
        <v>8.1999999999999993</v>
      </c>
      <c r="E72" s="38">
        <f>Calculation!K39</f>
        <v>0.98486383791305288</v>
      </c>
      <c r="F72" s="39">
        <f>Calculation!L39</f>
        <v>1.057685384660672</v>
      </c>
      <c r="G72" s="35"/>
    </row>
    <row r="73" spans="2:7" x14ac:dyDescent="0.25">
      <c r="B73" s="66">
        <f>Calculation!A40</f>
        <v>42408</v>
      </c>
      <c r="C73" s="45">
        <v>6.9</v>
      </c>
      <c r="E73" s="38">
        <f>Calculation!K40</f>
        <v>1.1096440170733661</v>
      </c>
      <c r="F73" s="39">
        <f>Calculation!L40</f>
        <v>1.1916919008029114</v>
      </c>
      <c r="G73" s="35"/>
    </row>
    <row r="74" spans="2:7" x14ac:dyDescent="0.25">
      <c r="B74" s="66">
        <f>Calculation!A41</f>
        <v>42409</v>
      </c>
      <c r="C74" s="45">
        <v>6.4</v>
      </c>
      <c r="E74" s="38">
        <f>Calculation!K41</f>
        <v>1.1576363936734866</v>
      </c>
      <c r="F74" s="39">
        <f>Calculation!L41</f>
        <v>1.2432328685499268</v>
      </c>
      <c r="G74" s="35"/>
    </row>
    <row r="75" spans="2:7" x14ac:dyDescent="0.25">
      <c r="B75" s="66">
        <f>Calculation!A42</f>
        <v>42410</v>
      </c>
      <c r="C75" s="45">
        <v>3.2</v>
      </c>
      <c r="E75" s="38">
        <f>Calculation!K42</f>
        <v>1.4647876039142578</v>
      </c>
      <c r="F75" s="39">
        <f>Calculation!L42</f>
        <v>1.5730950621308242</v>
      </c>
      <c r="G75" s="35"/>
    </row>
    <row r="76" spans="2:7" x14ac:dyDescent="0.25">
      <c r="B76" s="66">
        <f>Calculation!A43</f>
        <v>42411</v>
      </c>
      <c r="C76" s="45">
        <v>3.7</v>
      </c>
      <c r="E76" s="38">
        <f>Calculation!K43</f>
        <v>1.4167952273141373</v>
      </c>
      <c r="F76" s="39">
        <f>Calculation!L43</f>
        <v>1.5215540943838088</v>
      </c>
      <c r="G76" s="35"/>
    </row>
    <row r="77" spans="2:7" x14ac:dyDescent="0.25">
      <c r="B77" s="66">
        <f>Calculation!A44</f>
        <v>42412</v>
      </c>
      <c r="C77" s="45">
        <v>2.7</v>
      </c>
      <c r="E77" s="38">
        <f>Calculation!K44</f>
        <v>1.1079084462520059</v>
      </c>
      <c r="F77" s="39">
        <f>Calculation!L44</f>
        <v>1.1898280006157689</v>
      </c>
      <c r="G77" s="35"/>
    </row>
    <row r="78" spans="2:7" x14ac:dyDescent="0.25">
      <c r="B78" s="66">
        <f>Calculation!A45</f>
        <v>42413</v>
      </c>
      <c r="C78" s="45">
        <v>2</v>
      </c>
      <c r="E78" s="38">
        <f>Calculation!K45</f>
        <v>1.1606259820056508</v>
      </c>
      <c r="F78" s="39">
        <f>Calculation!L45</f>
        <v>1.2464435092124804</v>
      </c>
      <c r="G78" s="35"/>
    </row>
    <row r="79" spans="2:7" x14ac:dyDescent="0.25">
      <c r="B79" s="66">
        <f>Calculation!A46</f>
        <v>42414</v>
      </c>
      <c r="C79" s="45">
        <v>4</v>
      </c>
      <c r="E79" s="38">
        <f>Calculation!K46</f>
        <v>1.3879998013540651</v>
      </c>
      <c r="F79" s="39">
        <f>Calculation!L46</f>
        <v>1.4906295137355998</v>
      </c>
      <c r="G79" s="35"/>
    </row>
    <row r="80" spans="2:7" x14ac:dyDescent="0.25">
      <c r="B80" s="66">
        <f>Calculation!A47</f>
        <v>42415</v>
      </c>
      <c r="C80" s="45">
        <v>1.5</v>
      </c>
      <c r="E80" s="38">
        <f>Calculation!K47</f>
        <v>1.6279616843546676</v>
      </c>
      <c r="F80" s="39">
        <f>Calculation!L47</f>
        <v>1.7483343524706763</v>
      </c>
      <c r="G80" s="35"/>
    </row>
    <row r="81" spans="2:7" x14ac:dyDescent="0.25">
      <c r="B81" s="66">
        <f>Calculation!A48</f>
        <v>42416</v>
      </c>
      <c r="C81" s="45">
        <v>-1</v>
      </c>
      <c r="E81" s="38">
        <f>Calculation!K48</f>
        <v>1.8679235673552699</v>
      </c>
      <c r="F81" s="39">
        <f>Calculation!L48</f>
        <v>2.006039191205752</v>
      </c>
      <c r="G81" s="35"/>
    </row>
    <row r="82" spans="2:7" x14ac:dyDescent="0.25">
      <c r="B82" s="66">
        <f>Calculation!A49</f>
        <v>42417</v>
      </c>
      <c r="C82" s="45">
        <v>0.5</v>
      </c>
      <c r="E82" s="38">
        <f>Calculation!K49</f>
        <v>1.7239464375549085</v>
      </c>
      <c r="F82" s="39">
        <f>Calculation!L49</f>
        <v>1.8514162879647065</v>
      </c>
      <c r="G82" s="35"/>
    </row>
    <row r="83" spans="2:7" x14ac:dyDescent="0.25">
      <c r="B83" s="66">
        <f>Calculation!A50</f>
        <v>42418</v>
      </c>
      <c r="C83" s="45">
        <v>1.8</v>
      </c>
      <c r="E83" s="38">
        <f>Calculation!K50</f>
        <v>1.5991662583945951</v>
      </c>
      <c r="F83" s="39">
        <f>Calculation!L50</f>
        <v>1.7174097718224668</v>
      </c>
      <c r="G83" s="35"/>
    </row>
    <row r="84" spans="2:7" x14ac:dyDescent="0.25">
      <c r="B84" s="66">
        <f>Calculation!A51</f>
        <v>42419</v>
      </c>
      <c r="C84" s="45">
        <v>1</v>
      </c>
      <c r="E84" s="38">
        <f>Calculation!K51</f>
        <v>1.2359367473680003</v>
      </c>
      <c r="F84" s="39">
        <f>Calculation!L51</f>
        <v>1.3273228072077818</v>
      </c>
      <c r="G84" s="35"/>
    </row>
    <row r="85" spans="2:7" x14ac:dyDescent="0.25">
      <c r="B85" s="66">
        <f>Calculation!A52</f>
        <v>42420</v>
      </c>
      <c r="C85" s="45">
        <v>3.3</v>
      </c>
      <c r="E85" s="38">
        <f>Calculation!K52</f>
        <v>1.0627219870345963</v>
      </c>
      <c r="F85" s="39">
        <f>Calculation!L52</f>
        <v>1.141300421818588</v>
      </c>
      <c r="G85" s="35"/>
    </row>
    <row r="86" spans="2:7" x14ac:dyDescent="0.25">
      <c r="B86" s="66">
        <f>Calculation!A53</f>
        <v>42421</v>
      </c>
      <c r="C86" s="45">
        <v>10</v>
      </c>
      <c r="E86" s="38">
        <f>Calculation!K53</f>
        <v>0.81209128215261894</v>
      </c>
      <c r="F86" s="39">
        <f>Calculation!L53</f>
        <v>0.87213790077141717</v>
      </c>
      <c r="G86" s="35"/>
    </row>
    <row r="87" spans="2:7" x14ac:dyDescent="0.25">
      <c r="B87" s="66">
        <f>Calculation!A54</f>
        <v>42422</v>
      </c>
      <c r="C87" s="45">
        <v>7.8</v>
      </c>
      <c r="E87" s="38">
        <f>Calculation!K54</f>
        <v>1.0232577391931492</v>
      </c>
      <c r="F87" s="39">
        <f>Calculation!L54</f>
        <v>1.0989181588582841</v>
      </c>
      <c r="G87" s="35"/>
    </row>
    <row r="88" spans="2:7" x14ac:dyDescent="0.25">
      <c r="B88" s="66">
        <f>Calculation!A55</f>
        <v>42423</v>
      </c>
      <c r="C88" s="45">
        <v>3.9</v>
      </c>
      <c r="E88" s="38">
        <f>Calculation!K55</f>
        <v>1.3975982766740891</v>
      </c>
      <c r="F88" s="39">
        <f>Calculation!L55</f>
        <v>1.500937707285003</v>
      </c>
      <c r="G88" s="35"/>
    </row>
    <row r="89" spans="2:7" x14ac:dyDescent="0.25">
      <c r="B89" s="66">
        <f>Calculation!A56</f>
        <v>42424</v>
      </c>
      <c r="C89" s="45">
        <v>2.8</v>
      </c>
      <c r="E89" s="38">
        <f>Calculation!K56</f>
        <v>1.5031815051943542</v>
      </c>
      <c r="F89" s="39">
        <f>Calculation!L56</f>
        <v>1.6143278363284366</v>
      </c>
      <c r="G89" s="35"/>
    </row>
    <row r="90" spans="2:7" x14ac:dyDescent="0.25">
      <c r="B90" s="66">
        <f>Calculation!A57</f>
        <v>42425</v>
      </c>
      <c r="C90" s="45">
        <v>0.7</v>
      </c>
      <c r="E90" s="38">
        <f>Calculation!K57</f>
        <v>1.7047494869148603</v>
      </c>
      <c r="F90" s="39">
        <f>Calculation!L57</f>
        <v>1.8307999008659002</v>
      </c>
      <c r="G90" s="35"/>
    </row>
    <row r="91" spans="2:7" x14ac:dyDescent="0.25">
      <c r="B91" s="66">
        <f>Calculation!A58</f>
        <v>42426</v>
      </c>
      <c r="C91" s="45">
        <v>1.3</v>
      </c>
      <c r="E91" s="38">
        <f>Calculation!K58</f>
        <v>1.2133435177592955</v>
      </c>
      <c r="F91" s="39">
        <f>Calculation!L58</f>
        <v>1.3030590178091916</v>
      </c>
      <c r="G91" s="35"/>
    </row>
    <row r="92" spans="2:7" x14ac:dyDescent="0.25">
      <c r="B92" s="66">
        <f>Calculation!A59</f>
        <v>42427</v>
      </c>
      <c r="C92" s="45">
        <v>1.6</v>
      </c>
      <c r="E92" s="38">
        <f>Calculation!K59</f>
        <v>1.1907502881505905</v>
      </c>
      <c r="F92" s="39">
        <f>Calculation!L59</f>
        <v>1.2787952284106008</v>
      </c>
      <c r="G92" s="35"/>
    </row>
    <row r="93" spans="2:7" x14ac:dyDescent="0.25">
      <c r="B93" s="66">
        <f>Calculation!A60</f>
        <v>42428</v>
      </c>
      <c r="C93" s="45">
        <v>1.3</v>
      </c>
      <c r="E93" s="38">
        <f>Calculation!K60</f>
        <v>1.6471586349947156</v>
      </c>
      <c r="F93" s="39">
        <f>Calculation!L60</f>
        <v>1.7689507395694819</v>
      </c>
      <c r="G93" s="35"/>
    </row>
    <row r="94" spans="2:7" x14ac:dyDescent="0.25">
      <c r="B94" s="66">
        <f>Calculation!A61</f>
        <v>42429</v>
      </c>
      <c r="C94" s="45">
        <v>1.9</v>
      </c>
      <c r="E94" s="38">
        <f>Calculation!K61</f>
        <v>1.5895677830745711</v>
      </c>
      <c r="F94" s="39">
        <f>Calculation!L61</f>
        <v>1.7071015782730639</v>
      </c>
      <c r="G94" s="35"/>
    </row>
    <row r="95" spans="2:7" x14ac:dyDescent="0.25">
      <c r="B95" s="66">
        <f>Calculation!A62</f>
        <v>42430</v>
      </c>
      <c r="C95" s="45">
        <v>0.9</v>
      </c>
      <c r="E95" s="38">
        <f>Calculation!K62</f>
        <v>1.6855525362748121</v>
      </c>
      <c r="F95" s="39">
        <f>Calculation!L62</f>
        <v>1.8101835137670943</v>
      </c>
      <c r="G95" s="35"/>
    </row>
    <row r="96" spans="2:7" x14ac:dyDescent="0.25">
      <c r="B96" s="66">
        <f>Calculation!A63</f>
        <v>42431</v>
      </c>
      <c r="C96" s="45">
        <v>4</v>
      </c>
      <c r="E96" s="38">
        <f>Calculation!K63</f>
        <v>1.3879998013540651</v>
      </c>
      <c r="F96" s="39">
        <f>Calculation!L63</f>
        <v>1.4906295137355998</v>
      </c>
      <c r="G96" s="35"/>
    </row>
    <row r="97" spans="2:7" x14ac:dyDescent="0.25">
      <c r="B97" s="66">
        <f>Calculation!A64</f>
        <v>42432</v>
      </c>
      <c r="C97" s="45">
        <v>3.9</v>
      </c>
      <c r="E97" s="38">
        <f>Calculation!K64</f>
        <v>1.3975982766740891</v>
      </c>
      <c r="F97" s="39">
        <f>Calculation!L64</f>
        <v>1.500937707285003</v>
      </c>
      <c r="G97" s="35"/>
    </row>
    <row r="98" spans="2:7" x14ac:dyDescent="0.25">
      <c r="B98" s="66">
        <f>Calculation!A65</f>
        <v>42433</v>
      </c>
      <c r="C98" s="45">
        <v>3.4</v>
      </c>
      <c r="E98" s="38">
        <f>Calculation!K65</f>
        <v>1.0551909104983612</v>
      </c>
      <c r="F98" s="39">
        <f>Calculation!L65</f>
        <v>1.1332124920190578</v>
      </c>
      <c r="G98" s="35"/>
    </row>
    <row r="99" spans="2:7" x14ac:dyDescent="0.25">
      <c r="B99" s="66">
        <f>Calculation!A66</f>
        <v>42434</v>
      </c>
      <c r="C99" s="45">
        <v>4.8</v>
      </c>
      <c r="E99" s="38">
        <f>Calculation!K66</f>
        <v>0.94975583899107174</v>
      </c>
      <c r="F99" s="39">
        <f>Calculation!L66</f>
        <v>1.0199814748256353</v>
      </c>
      <c r="G99" s="35"/>
    </row>
    <row r="100" spans="2:7" x14ac:dyDescent="0.25">
      <c r="B100" s="66">
        <f>Calculation!A67</f>
        <v>42435</v>
      </c>
      <c r="C100" s="45">
        <v>2.9</v>
      </c>
      <c r="E100" s="38">
        <f>Calculation!K67</f>
        <v>1.49358302987433</v>
      </c>
      <c r="F100" s="39">
        <f>Calculation!L67</f>
        <v>1.6040196427790332</v>
      </c>
      <c r="G100" s="35"/>
    </row>
    <row r="101" spans="2:7" x14ac:dyDescent="0.25">
      <c r="B101" s="66">
        <f>Calculation!A68</f>
        <v>42436</v>
      </c>
      <c r="C101" s="45">
        <v>1.7</v>
      </c>
      <c r="E101" s="38">
        <f>Calculation!K68</f>
        <v>1.6087647337146194</v>
      </c>
      <c r="F101" s="39">
        <f>Calculation!L68</f>
        <v>1.7277179653718699</v>
      </c>
      <c r="G101" s="35"/>
    </row>
    <row r="102" spans="2:7" x14ac:dyDescent="0.25">
      <c r="B102" s="66">
        <f>Calculation!A69</f>
        <v>42437</v>
      </c>
      <c r="C102" s="45">
        <v>1.3</v>
      </c>
      <c r="E102" s="38">
        <f>Calculation!K69</f>
        <v>1.6471586349947156</v>
      </c>
      <c r="F102" s="39">
        <f>Calculation!L69</f>
        <v>1.7689507395694819</v>
      </c>
      <c r="G102" s="35"/>
    </row>
    <row r="103" spans="2:7" x14ac:dyDescent="0.25">
      <c r="B103" s="66">
        <f>Calculation!A70</f>
        <v>42438</v>
      </c>
      <c r="C103" s="45">
        <v>3.4</v>
      </c>
      <c r="E103" s="38">
        <f>Calculation!K70</f>
        <v>1.4455906532742095</v>
      </c>
      <c r="F103" s="39">
        <f>Calculation!L70</f>
        <v>1.5524786750320181</v>
      </c>
      <c r="G103" s="35"/>
    </row>
    <row r="104" spans="2:7" x14ac:dyDescent="0.25">
      <c r="B104" s="66">
        <f>Calculation!A71</f>
        <v>42439</v>
      </c>
      <c r="C104" s="45">
        <v>3.4</v>
      </c>
      <c r="E104" s="38">
        <f>Calculation!K71</f>
        <v>1.4455906532742095</v>
      </c>
      <c r="F104" s="39">
        <f>Calculation!L71</f>
        <v>1.5524786750320181</v>
      </c>
      <c r="G104" s="35"/>
    </row>
    <row r="105" spans="2:7" x14ac:dyDescent="0.25">
      <c r="B105" s="66">
        <f>Calculation!A72</f>
        <v>42440</v>
      </c>
      <c r="C105" s="45">
        <v>4.9000000000000004</v>
      </c>
      <c r="E105" s="38">
        <f>Calculation!K72</f>
        <v>0.94222476245483677</v>
      </c>
      <c r="F105" s="39">
        <f>Calculation!L72</f>
        <v>1.0118935450261051</v>
      </c>
      <c r="G105" s="35"/>
    </row>
    <row r="106" spans="2:7" x14ac:dyDescent="0.25">
      <c r="B106" s="66">
        <f>Calculation!A73</f>
        <v>42441</v>
      </c>
      <c r="C106" s="45">
        <v>3.4</v>
      </c>
      <c r="E106" s="38">
        <f>Calculation!K73</f>
        <v>1.0551909104983612</v>
      </c>
      <c r="F106" s="39">
        <f>Calculation!L73</f>
        <v>1.1332124920190578</v>
      </c>
      <c r="G106" s="35"/>
    </row>
    <row r="107" spans="2:7" x14ac:dyDescent="0.25">
      <c r="B107" s="66">
        <f>Calculation!A74</f>
        <v>42442</v>
      </c>
      <c r="C107" s="45">
        <v>3.4</v>
      </c>
      <c r="E107" s="38">
        <f>Calculation!K74</f>
        <v>1.4455906532742095</v>
      </c>
      <c r="F107" s="39">
        <f>Calculation!L74</f>
        <v>1.5524786750320181</v>
      </c>
      <c r="G107" s="35"/>
    </row>
    <row r="108" spans="2:7" x14ac:dyDescent="0.25">
      <c r="B108" s="66">
        <f>Calculation!A75</f>
        <v>42443</v>
      </c>
      <c r="C108" s="45">
        <v>4.5999999999999996</v>
      </c>
      <c r="E108" s="38">
        <f>Calculation!K75</f>
        <v>1.3304089494339204</v>
      </c>
      <c r="F108" s="39">
        <f>Calculation!L75</f>
        <v>1.4287803524391816</v>
      </c>
      <c r="G108" s="35"/>
    </row>
    <row r="109" spans="2:7" x14ac:dyDescent="0.25">
      <c r="B109" s="66">
        <f>Calculation!A76</f>
        <v>42444</v>
      </c>
      <c r="C109" s="45">
        <v>4.0999999999999996</v>
      </c>
      <c r="E109" s="38">
        <f>Calculation!K76</f>
        <v>1.3784013260340409</v>
      </c>
      <c r="F109" s="39">
        <f>Calculation!L76</f>
        <v>1.4803213201861969</v>
      </c>
      <c r="G109" s="35"/>
    </row>
    <row r="110" spans="2:7" x14ac:dyDescent="0.25">
      <c r="B110" s="66">
        <f>Calculation!A77</f>
        <v>42445</v>
      </c>
      <c r="C110" s="45">
        <v>4.9000000000000004</v>
      </c>
      <c r="E110" s="38">
        <f>Calculation!K77</f>
        <v>1.301613523473848</v>
      </c>
      <c r="F110" s="39">
        <f>Calculation!L77</f>
        <v>1.3978557717909723</v>
      </c>
      <c r="G110" s="35"/>
    </row>
    <row r="111" spans="2:7" x14ac:dyDescent="0.25">
      <c r="B111" s="66">
        <f>Calculation!A78</f>
        <v>42446</v>
      </c>
      <c r="C111" s="45">
        <v>6.6</v>
      </c>
      <c r="E111" s="38">
        <f>Calculation!K78</f>
        <v>1.1384394430334384</v>
      </c>
      <c r="F111" s="39">
        <f>Calculation!L78</f>
        <v>1.2226164814511205</v>
      </c>
      <c r="G111" s="35"/>
    </row>
    <row r="112" spans="2:7" x14ac:dyDescent="0.25">
      <c r="B112" s="66">
        <f>Calculation!A79</f>
        <v>42447</v>
      </c>
      <c r="C112" s="45">
        <v>3.4</v>
      </c>
      <c r="E112" s="38">
        <f>Calculation!K79</f>
        <v>1.0551909104983612</v>
      </c>
      <c r="F112" s="39">
        <f>Calculation!L79</f>
        <v>1.1332124920190578</v>
      </c>
      <c r="G112" s="35"/>
    </row>
    <row r="113" spans="2:7" x14ac:dyDescent="0.25">
      <c r="B113" s="66">
        <f>Calculation!A80</f>
        <v>42448</v>
      </c>
      <c r="C113" s="45">
        <v>4.9000000000000004</v>
      </c>
      <c r="E113" s="38">
        <f>Calculation!K80</f>
        <v>0.94222476245483677</v>
      </c>
      <c r="F113" s="39">
        <f>Calculation!L80</f>
        <v>1.0118935450261051</v>
      </c>
      <c r="G113" s="35"/>
    </row>
    <row r="114" spans="2:7" x14ac:dyDescent="0.25">
      <c r="B114" s="66">
        <f>Calculation!A81</f>
        <v>42449</v>
      </c>
      <c r="C114" s="45">
        <v>5.8</v>
      </c>
      <c r="E114" s="38">
        <f>Calculation!K81</f>
        <v>1.2152272455936313</v>
      </c>
      <c r="F114" s="39">
        <f>Calculation!L81</f>
        <v>1.305082029846345</v>
      </c>
      <c r="G114" s="35"/>
    </row>
    <row r="115" spans="2:7" x14ac:dyDescent="0.25">
      <c r="B115" s="66">
        <f>Calculation!A82</f>
        <v>42450</v>
      </c>
      <c r="C115" s="45">
        <v>6.3</v>
      </c>
      <c r="E115" s="38">
        <f>Calculation!K82</f>
        <v>1.1672348689935106</v>
      </c>
      <c r="F115" s="39">
        <f>Calculation!L82</f>
        <v>1.2535410620993297</v>
      </c>
      <c r="G115" s="35"/>
    </row>
    <row r="116" spans="2:7" x14ac:dyDescent="0.25">
      <c r="B116" s="66">
        <f>Calculation!A83</f>
        <v>42451</v>
      </c>
      <c r="C116" s="45">
        <v>6.2</v>
      </c>
      <c r="E116" s="38">
        <f>Calculation!K83</f>
        <v>1.1768333443135348</v>
      </c>
      <c r="F116" s="39">
        <f>Calculation!L83</f>
        <v>1.2638492556487328</v>
      </c>
      <c r="G116" s="35"/>
    </row>
    <row r="117" spans="2:7" x14ac:dyDescent="0.25">
      <c r="B117" s="66">
        <f>Calculation!A84</f>
        <v>42452</v>
      </c>
      <c r="C117" s="45">
        <v>6.5</v>
      </c>
      <c r="E117" s="38">
        <f>Calculation!K84</f>
        <v>1.1480379183534626</v>
      </c>
      <c r="F117" s="39">
        <f>Calculation!L84</f>
        <v>1.2329246750005238</v>
      </c>
      <c r="G117" s="35"/>
    </row>
    <row r="118" spans="2:7" x14ac:dyDescent="0.25">
      <c r="B118" s="66">
        <f>Calculation!A85</f>
        <v>42453</v>
      </c>
      <c r="C118" s="45">
        <v>6.3</v>
      </c>
      <c r="E118" s="38">
        <f>Calculation!K85</f>
        <v>1.1672348689935106</v>
      </c>
      <c r="F118" s="39">
        <f>Calculation!L85</f>
        <v>1.2535410620993297</v>
      </c>
      <c r="G118" s="35"/>
    </row>
    <row r="119" spans="2:7" x14ac:dyDescent="0.25">
      <c r="B119" s="66">
        <f>Calculation!A86</f>
        <v>42454</v>
      </c>
      <c r="C119" s="45">
        <v>6</v>
      </c>
      <c r="E119" s="38">
        <f>Calculation!K86</f>
        <v>0.85938292055625221</v>
      </c>
      <c r="F119" s="39">
        <f>Calculation!L86</f>
        <v>0.92292631723127305</v>
      </c>
      <c r="G119" s="35"/>
    </row>
    <row r="120" spans="2:7" x14ac:dyDescent="0.25">
      <c r="B120" s="66">
        <f>Calculation!A87</f>
        <v>42455</v>
      </c>
      <c r="C120" s="45">
        <v>9</v>
      </c>
      <c r="E120" s="38">
        <f>Calculation!K87</f>
        <v>0.63345062446920331</v>
      </c>
      <c r="F120" s="39">
        <f>Calculation!L87</f>
        <v>0.68028842324536776</v>
      </c>
      <c r="G120" s="35"/>
    </row>
    <row r="121" spans="2:7" x14ac:dyDescent="0.25">
      <c r="B121" s="66">
        <f>Calculation!A88</f>
        <v>42456</v>
      </c>
      <c r="C121" s="45">
        <v>8.6</v>
      </c>
      <c r="E121" s="38">
        <f>Calculation!K88</f>
        <v>0.94646993663295642</v>
      </c>
      <c r="F121" s="39">
        <f>Calculation!L88</f>
        <v>1.0164526104630598</v>
      </c>
      <c r="G121" s="35"/>
    </row>
    <row r="122" spans="2:7" x14ac:dyDescent="0.25">
      <c r="B122" s="66">
        <f>Calculation!A89</f>
        <v>42457</v>
      </c>
      <c r="C122" s="45">
        <v>7.5</v>
      </c>
      <c r="E122" s="38">
        <f>Calculation!K89</f>
        <v>1.0520531651532214</v>
      </c>
      <c r="F122" s="39">
        <f>Calculation!L89</f>
        <v>1.1298427395064932</v>
      </c>
      <c r="G122" s="35"/>
    </row>
    <row r="123" spans="2:7" x14ac:dyDescent="0.25">
      <c r="B123" s="66">
        <f>Calculation!A90</f>
        <v>42458</v>
      </c>
      <c r="C123" s="45">
        <v>7.2</v>
      </c>
      <c r="E123" s="38">
        <f>Calculation!K90</f>
        <v>1.0808485911132939</v>
      </c>
      <c r="F123" s="39">
        <f>Calculation!L90</f>
        <v>1.1607673201547024</v>
      </c>
      <c r="G123" s="35"/>
    </row>
    <row r="124" spans="2:7" x14ac:dyDescent="0.25">
      <c r="B124" s="66">
        <f>Calculation!A91</f>
        <v>42459</v>
      </c>
      <c r="C124" s="45">
        <v>8.6</v>
      </c>
      <c r="E124" s="38">
        <f>Calculation!K91</f>
        <v>0.94646993663295642</v>
      </c>
      <c r="F124" s="39">
        <f>Calculation!L91</f>
        <v>1.0164526104630598</v>
      </c>
      <c r="G124" s="35"/>
    </row>
    <row r="125" spans="2:7" x14ac:dyDescent="0.25">
      <c r="B125" s="66">
        <f>Calculation!A92</f>
        <v>42460</v>
      </c>
      <c r="C125" s="45">
        <v>6.1</v>
      </c>
      <c r="E125" s="38">
        <f>Calculation!K92</f>
        <v>1.186431819633559</v>
      </c>
      <c r="F125" s="39">
        <f>Calculation!L92</f>
        <v>1.274157449198136</v>
      </c>
      <c r="G125" s="35"/>
    </row>
    <row r="126" spans="2:7" x14ac:dyDescent="0.25">
      <c r="B126" s="66">
        <f>Calculation!A93</f>
        <v>42461</v>
      </c>
      <c r="C126" s="45">
        <v>7.6</v>
      </c>
      <c r="E126" s="38">
        <f>Calculation!K93</f>
        <v>0.73888569597649278</v>
      </c>
      <c r="F126" s="39">
        <f>Calculation!L93</f>
        <v>0.7935194404387903</v>
      </c>
      <c r="G126" s="35"/>
    </row>
    <row r="127" spans="2:7" x14ac:dyDescent="0.25">
      <c r="B127" s="66">
        <f>Calculation!A94</f>
        <v>42462</v>
      </c>
      <c r="C127" s="45">
        <v>10</v>
      </c>
      <c r="E127" s="38">
        <f>Calculation!K94</f>
        <v>0.5581398591068536</v>
      </c>
      <c r="F127" s="39">
        <f>Calculation!L94</f>
        <v>0.59940912525006584</v>
      </c>
      <c r="G127" s="35"/>
    </row>
    <row r="128" spans="2:7" x14ac:dyDescent="0.25">
      <c r="B128" s="66">
        <f>Calculation!A95</f>
        <v>42463</v>
      </c>
      <c r="C128" s="45">
        <v>14.1</v>
      </c>
      <c r="E128" s="38">
        <f>Calculation!K95</f>
        <v>0.41855379403163084</v>
      </c>
      <c r="F128" s="39">
        <f>Calculation!L95</f>
        <v>0.44950196524589225</v>
      </c>
      <c r="G128" s="35"/>
    </row>
    <row r="129" spans="2:7" x14ac:dyDescent="0.25">
      <c r="B129" s="66">
        <f>Calculation!A96</f>
        <v>42464</v>
      </c>
      <c r="C129" s="45">
        <v>14.9</v>
      </c>
      <c r="E129" s="38">
        <f>Calculation!K96</f>
        <v>0.34176599147143816</v>
      </c>
      <c r="F129" s="39">
        <f>Calculation!L96</f>
        <v>0.36703641685066801</v>
      </c>
      <c r="G129" s="35"/>
    </row>
    <row r="130" spans="2:7" x14ac:dyDescent="0.25">
      <c r="B130" s="66">
        <f>Calculation!A97</f>
        <v>42465</v>
      </c>
      <c r="C130" s="45">
        <v>12.4</v>
      </c>
      <c r="E130" s="38">
        <f>Calculation!K97</f>
        <v>0.58172787447204066</v>
      </c>
      <c r="F130" s="39">
        <f>Calculation!L97</f>
        <v>0.62474125558574412</v>
      </c>
      <c r="G130" s="35"/>
    </row>
    <row r="131" spans="2:7" x14ac:dyDescent="0.25">
      <c r="B131" s="66">
        <f>Calculation!A98</f>
        <v>42466</v>
      </c>
      <c r="C131" s="45">
        <v>11.1</v>
      </c>
      <c r="E131" s="38">
        <f>Calculation!K98</f>
        <v>0.70650805363235403</v>
      </c>
      <c r="F131" s="39">
        <f>Calculation!L98</f>
        <v>0.7587477717279838</v>
      </c>
      <c r="G131" s="35"/>
    </row>
    <row r="132" spans="2:7" x14ac:dyDescent="0.25">
      <c r="B132" s="66">
        <f>Calculation!A99</f>
        <v>42467</v>
      </c>
      <c r="C132" s="45">
        <v>9</v>
      </c>
      <c r="E132" s="38">
        <f>Calculation!K99</f>
        <v>0.90807603535285997</v>
      </c>
      <c r="F132" s="39">
        <f>Calculation!L99</f>
        <v>0.97521983626544761</v>
      </c>
      <c r="G132" s="35"/>
    </row>
    <row r="133" spans="2:7" x14ac:dyDescent="0.25">
      <c r="B133" s="66">
        <f>Calculation!A100</f>
        <v>42468</v>
      </c>
      <c r="C133" s="45">
        <v>7.6</v>
      </c>
      <c r="E133" s="38">
        <f>Calculation!K100</f>
        <v>0.73888569597649278</v>
      </c>
      <c r="F133" s="39">
        <f>Calculation!L100</f>
        <v>0.7935194404387903</v>
      </c>
      <c r="G133" s="35"/>
    </row>
    <row r="134" spans="2:7" x14ac:dyDescent="0.25">
      <c r="B134" s="66">
        <f>Calculation!A101</f>
        <v>42469</v>
      </c>
      <c r="C134" s="45">
        <v>9.5</v>
      </c>
      <c r="E134" s="38">
        <f>Calculation!K101</f>
        <v>0.59579524178802845</v>
      </c>
      <c r="F134" s="39">
        <f>Calculation!L101</f>
        <v>0.6398487742477168</v>
      </c>
      <c r="G134" s="35"/>
    </row>
    <row r="135" spans="2:7" x14ac:dyDescent="0.25">
      <c r="B135" s="66">
        <f>Calculation!A102</f>
        <v>42470</v>
      </c>
      <c r="C135" s="45">
        <v>11.9</v>
      </c>
      <c r="E135" s="38">
        <f>Calculation!K102</f>
        <v>0.62972025107216112</v>
      </c>
      <c r="F135" s="39">
        <f>Calculation!L102</f>
        <v>0.67628222333275934</v>
      </c>
      <c r="G135" s="35"/>
    </row>
    <row r="136" spans="2:7" x14ac:dyDescent="0.25">
      <c r="B136" s="66">
        <f>Calculation!A103</f>
        <v>42471</v>
      </c>
      <c r="C136" s="45">
        <v>9.9</v>
      </c>
      <c r="E136" s="38">
        <f>Calculation!K103</f>
        <v>0.82168975747264306</v>
      </c>
      <c r="F136" s="39">
        <f>Calculation!L103</f>
        <v>0.88244609432082011</v>
      </c>
      <c r="G136" s="35"/>
    </row>
    <row r="137" spans="2:7" x14ac:dyDescent="0.25">
      <c r="B137" s="66">
        <f>Calculation!A104</f>
        <v>42472</v>
      </c>
      <c r="C137" s="45">
        <v>10.7</v>
      </c>
      <c r="E137" s="38">
        <f>Calculation!K104</f>
        <v>0.74490195491245026</v>
      </c>
      <c r="F137" s="39">
        <f>Calculation!L104</f>
        <v>0.79998054592559575</v>
      </c>
      <c r="G137" s="35"/>
    </row>
    <row r="138" spans="2:7" x14ac:dyDescent="0.25">
      <c r="B138" s="66">
        <f>Calculation!A105</f>
        <v>42473</v>
      </c>
      <c r="C138" s="45">
        <v>10</v>
      </c>
      <c r="E138" s="38">
        <f>Calculation!K105</f>
        <v>0.81209128215261894</v>
      </c>
      <c r="F138" s="39">
        <f>Calculation!L105</f>
        <v>0.87213790077141717</v>
      </c>
      <c r="G138" s="35"/>
    </row>
    <row r="139" spans="2:7" x14ac:dyDescent="0.25">
      <c r="B139" s="66">
        <f>Calculation!A106</f>
        <v>42474</v>
      </c>
      <c r="C139" s="45">
        <v>11.5</v>
      </c>
      <c r="E139" s="38">
        <f>Calculation!K106</f>
        <v>0.66811415235225757</v>
      </c>
      <c r="F139" s="39">
        <f>Calculation!L106</f>
        <v>0.71751499753037162</v>
      </c>
      <c r="G139" s="35"/>
    </row>
    <row r="140" spans="2:7" x14ac:dyDescent="0.25">
      <c r="B140" s="66">
        <f>Calculation!A107</f>
        <v>42475</v>
      </c>
      <c r="C140" s="45">
        <v>11.4</v>
      </c>
      <c r="E140" s="38">
        <f>Calculation!K107</f>
        <v>0.45270478759956412</v>
      </c>
      <c r="F140" s="39">
        <f>Calculation!L107</f>
        <v>0.48617810805664347</v>
      </c>
      <c r="G140" s="35"/>
    </row>
    <row r="141" spans="2:7" x14ac:dyDescent="0.25">
      <c r="B141" s="66">
        <f>Calculation!A108</f>
        <v>42476</v>
      </c>
      <c r="C141" s="45">
        <v>10.9</v>
      </c>
      <c r="E141" s="38">
        <f>Calculation!K108</f>
        <v>0.49036017028073897</v>
      </c>
      <c r="F141" s="39">
        <f>Calculation!L108</f>
        <v>0.52661775705429437</v>
      </c>
      <c r="G141" s="35"/>
    </row>
    <row r="142" spans="2:7" x14ac:dyDescent="0.25">
      <c r="B142" s="66">
        <f>Calculation!A109</f>
        <v>42477</v>
      </c>
      <c r="C142" s="45">
        <v>8</v>
      </c>
      <c r="E142" s="38">
        <f>Calculation!K109</f>
        <v>1.004060788553101</v>
      </c>
      <c r="F142" s="39">
        <f>Calculation!L109</f>
        <v>1.0783017717594781</v>
      </c>
      <c r="G142" s="35"/>
    </row>
    <row r="143" spans="2:7" x14ac:dyDescent="0.25">
      <c r="B143" s="66">
        <f>Calculation!A110</f>
        <v>42478</v>
      </c>
      <c r="C143" s="45">
        <v>8.1</v>
      </c>
      <c r="E143" s="38">
        <f>Calculation!K110</f>
        <v>0.99446231323307688</v>
      </c>
      <c r="F143" s="39">
        <f>Calculation!L110</f>
        <v>1.0679935782100749</v>
      </c>
      <c r="G143" s="35"/>
    </row>
    <row r="144" spans="2:7" x14ac:dyDescent="0.25">
      <c r="B144" s="66">
        <f>Calculation!A111</f>
        <v>42479</v>
      </c>
      <c r="C144" s="45">
        <v>10</v>
      </c>
      <c r="E144" s="38">
        <f>Calculation!K111</f>
        <v>0.81209128215261894</v>
      </c>
      <c r="F144" s="39">
        <f>Calculation!L111</f>
        <v>0.87213790077141717</v>
      </c>
      <c r="G144" s="35"/>
    </row>
    <row r="145" spans="2:7" x14ac:dyDescent="0.25">
      <c r="B145" s="66">
        <f>Calculation!A112</f>
        <v>42480</v>
      </c>
      <c r="C145" s="45">
        <v>8.6</v>
      </c>
      <c r="E145" s="38">
        <f>Calculation!K112</f>
        <v>0.94646993663295642</v>
      </c>
      <c r="F145" s="39">
        <f>Calculation!L112</f>
        <v>1.0164526104630598</v>
      </c>
      <c r="G145" s="35"/>
    </row>
    <row r="146" spans="2:7" x14ac:dyDescent="0.25">
      <c r="B146" s="66">
        <f>Calculation!A113</f>
        <v>42481</v>
      </c>
      <c r="C146" s="45">
        <v>11.7</v>
      </c>
      <c r="E146" s="38">
        <f>Calculation!K113</f>
        <v>0.64891720171220935</v>
      </c>
      <c r="F146" s="39">
        <f>Calculation!L113</f>
        <v>0.69689861043156542</v>
      </c>
      <c r="G146" s="35"/>
    </row>
    <row r="147" spans="2:7" x14ac:dyDescent="0.25">
      <c r="B147" s="66">
        <f>Calculation!A114</f>
        <v>42482</v>
      </c>
      <c r="C147" s="45">
        <v>10.3</v>
      </c>
      <c r="E147" s="38">
        <f>Calculation!K114</f>
        <v>0.53554662949814869</v>
      </c>
      <c r="F147" s="39">
        <f>Calculation!L114</f>
        <v>0.57514533585147531</v>
      </c>
      <c r="G147" s="35"/>
    </row>
    <row r="148" spans="2:7" x14ac:dyDescent="0.25">
      <c r="B148" s="66">
        <f>Calculation!A115</f>
        <v>42483</v>
      </c>
      <c r="C148" s="45">
        <v>6.1</v>
      </c>
      <c r="E148" s="38">
        <f>Calculation!K115</f>
        <v>0.85185184402001723</v>
      </c>
      <c r="F148" s="39">
        <f>Calculation!L115</f>
        <v>0.91483838743174284</v>
      </c>
      <c r="G148" s="35"/>
    </row>
    <row r="149" spans="2:7" x14ac:dyDescent="0.25">
      <c r="B149" s="66">
        <f>Calculation!A116</f>
        <v>42484</v>
      </c>
      <c r="C149" s="45">
        <v>3.4</v>
      </c>
      <c r="E149" s="38">
        <f>Calculation!K116</f>
        <v>1.4455906532742095</v>
      </c>
      <c r="F149" s="39">
        <f>Calculation!L116</f>
        <v>1.5524786750320181</v>
      </c>
      <c r="G149" s="35"/>
    </row>
    <row r="150" spans="2:7" x14ac:dyDescent="0.25">
      <c r="B150" s="66">
        <f>Calculation!A117</f>
        <v>42485</v>
      </c>
      <c r="C150" s="45">
        <v>4.3</v>
      </c>
      <c r="E150" s="38">
        <f>Calculation!K117</f>
        <v>1.3592043753939926</v>
      </c>
      <c r="F150" s="39">
        <f>Calculation!L117</f>
        <v>1.4597049330873906</v>
      </c>
      <c r="G150" s="35"/>
    </row>
    <row r="151" spans="2:7" x14ac:dyDescent="0.25">
      <c r="B151" s="66">
        <f>Calculation!A118</f>
        <v>42486</v>
      </c>
      <c r="C151" s="45">
        <v>4.5999999999999996</v>
      </c>
      <c r="E151" s="38">
        <f>Calculation!K118</f>
        <v>1.3304089494339204</v>
      </c>
      <c r="F151" s="39">
        <f>Calculation!L118</f>
        <v>1.4287803524391816</v>
      </c>
      <c r="G151" s="35"/>
    </row>
    <row r="152" spans="2:7" x14ac:dyDescent="0.25">
      <c r="B152" s="66">
        <f>Calculation!A119</f>
        <v>42487</v>
      </c>
      <c r="C152" s="45">
        <v>4.5999999999999996</v>
      </c>
      <c r="E152" s="38">
        <f>Calculation!K119</f>
        <v>1.3304089494339204</v>
      </c>
      <c r="F152" s="39">
        <f>Calculation!L119</f>
        <v>1.4287803524391816</v>
      </c>
      <c r="G152" s="35"/>
    </row>
    <row r="153" spans="2:7" x14ac:dyDescent="0.25">
      <c r="B153" s="66">
        <f>Calculation!A120</f>
        <v>42488</v>
      </c>
      <c r="C153" s="45">
        <v>5.9</v>
      </c>
      <c r="E153" s="38">
        <f>Calculation!K120</f>
        <v>1.205628770273607</v>
      </c>
      <c r="F153" s="39">
        <f>Calculation!L120</f>
        <v>1.2947738362969419</v>
      </c>
      <c r="G153" s="35"/>
    </row>
    <row r="154" spans="2:7" x14ac:dyDescent="0.25">
      <c r="B154" s="66">
        <f>Calculation!A121</f>
        <v>42489</v>
      </c>
      <c r="C154" s="45">
        <v>7.6</v>
      </c>
      <c r="E154" s="38">
        <f>Calculation!K121</f>
        <v>0.73888569597649278</v>
      </c>
      <c r="F154" s="39">
        <f>Calculation!L121</f>
        <v>0.7935194404387903</v>
      </c>
      <c r="G154" s="35"/>
    </row>
    <row r="155" spans="2:7" x14ac:dyDescent="0.25">
      <c r="B155" s="66">
        <f>Calculation!A122</f>
        <v>42490</v>
      </c>
      <c r="C155" s="45">
        <v>8.9</v>
      </c>
      <c r="E155" s="38">
        <f>Calculation!K122</f>
        <v>0.64098170100543816</v>
      </c>
      <c r="F155" s="39">
        <f>Calculation!L122</f>
        <v>0.68837635304489786</v>
      </c>
      <c r="G155" s="35"/>
    </row>
    <row r="156" spans="2:7" x14ac:dyDescent="0.25">
      <c r="B156" s="66">
        <f>Calculation!A123</f>
        <v>42491</v>
      </c>
      <c r="C156" s="45">
        <v>11.7</v>
      </c>
      <c r="E156" s="38">
        <f>Calculation!K123</f>
        <v>0.64891720171220935</v>
      </c>
      <c r="F156" s="39">
        <f>Calculation!L123</f>
        <v>0.69689861043156542</v>
      </c>
      <c r="G156" s="35"/>
    </row>
    <row r="157" spans="2:7" x14ac:dyDescent="0.25">
      <c r="B157" s="66">
        <f>Calculation!A124</f>
        <v>42492</v>
      </c>
      <c r="C157" s="45">
        <v>14.3</v>
      </c>
      <c r="E157" s="38">
        <f>Calculation!K124</f>
        <v>0.39935684339158262</v>
      </c>
      <c r="F157" s="39">
        <f>Calculation!L124</f>
        <v>0.42888557814708617</v>
      </c>
      <c r="G157" s="35"/>
    </row>
    <row r="158" spans="2:7" x14ac:dyDescent="0.25">
      <c r="B158" s="66">
        <f>Calculation!A125</f>
        <v>42493</v>
      </c>
      <c r="C158" s="45">
        <v>10</v>
      </c>
      <c r="E158" s="38">
        <f>Calculation!K125</f>
        <v>0.81209128215261894</v>
      </c>
      <c r="F158" s="39">
        <f>Calculation!L125</f>
        <v>0.87213790077141717</v>
      </c>
      <c r="G158" s="35"/>
    </row>
    <row r="159" spans="2:7" x14ac:dyDescent="0.25">
      <c r="B159" s="66">
        <f>Calculation!A126</f>
        <v>42494</v>
      </c>
      <c r="C159" s="45">
        <v>9.6</v>
      </c>
      <c r="E159" s="38">
        <f>Calculation!K126</f>
        <v>0.8504851834327154</v>
      </c>
      <c r="F159" s="39">
        <f>Calculation!L126</f>
        <v>0.91337067496902935</v>
      </c>
      <c r="G159" s="35"/>
    </row>
    <row r="160" spans="2:7" x14ac:dyDescent="0.25">
      <c r="B160" s="66">
        <f>Calculation!A127</f>
        <v>42495</v>
      </c>
      <c r="C160" s="45">
        <v>12.6</v>
      </c>
      <c r="E160" s="38">
        <f>Calculation!K127</f>
        <v>0.56253092383199244</v>
      </c>
      <c r="F160" s="39">
        <f>Calculation!L127</f>
        <v>0.60412486848693803</v>
      </c>
      <c r="G160" s="35"/>
    </row>
    <row r="161" spans="2:7" x14ac:dyDescent="0.25">
      <c r="B161" s="66">
        <f>Calculation!A128</f>
        <v>42496</v>
      </c>
      <c r="C161" s="45">
        <v>17.899999999999999</v>
      </c>
      <c r="E161" s="38">
        <f>Calculation!K128</f>
        <v>0.12050137169309494</v>
      </c>
      <c r="F161" s="39">
        <f>Calculation!L128</f>
        <v>0.12941133054638734</v>
      </c>
      <c r="G161" s="35"/>
    </row>
    <row r="162" spans="2:7" x14ac:dyDescent="0.25">
      <c r="B162" s="66">
        <f>Calculation!A129</f>
        <v>42497</v>
      </c>
      <c r="C162" s="45">
        <v>19.5</v>
      </c>
      <c r="E162" s="38">
        <f>Calculation!K129</f>
        <v>0.10488185307920453</v>
      </c>
      <c r="F162" s="39">
        <f>Calculation!L129</f>
        <v>0.11263689339337485</v>
      </c>
      <c r="G162" s="35"/>
    </row>
    <row r="163" spans="2:7" x14ac:dyDescent="0.25">
      <c r="B163" s="66">
        <f>Calculation!A130</f>
        <v>42498</v>
      </c>
      <c r="C163" s="45">
        <v>19.2</v>
      </c>
      <c r="E163" s="38">
        <f>Calculation!K130</f>
        <v>0.16207078936113556</v>
      </c>
      <c r="F163" s="39">
        <f>Calculation!L130</f>
        <v>0.17405442111767835</v>
      </c>
      <c r="G163" s="35"/>
    </row>
    <row r="164" spans="2:7" x14ac:dyDescent="0.25">
      <c r="B164" s="66">
        <f>Calculation!A131</f>
        <v>42499</v>
      </c>
      <c r="C164" s="45">
        <v>19.600000000000001</v>
      </c>
      <c r="E164" s="38">
        <f>Calculation!K131</f>
        <v>0.15696820760257252</v>
      </c>
      <c r="F164" s="39">
        <f>Calculation!L131</f>
        <v>0.16857455076168631</v>
      </c>
      <c r="G164" s="35"/>
    </row>
    <row r="165" spans="2:7" x14ac:dyDescent="0.25">
      <c r="B165" s="66">
        <f>Calculation!A132</f>
        <v>42500</v>
      </c>
      <c r="C165" s="45">
        <v>19.899999999999999</v>
      </c>
      <c r="E165" s="38">
        <f>Calculation!K132</f>
        <v>0.15314127128365029</v>
      </c>
      <c r="F165" s="39">
        <f>Calculation!L132</f>
        <v>0.16446464799469238</v>
      </c>
      <c r="G165" s="35"/>
    </row>
    <row r="166" spans="2:7" x14ac:dyDescent="0.25">
      <c r="B166" s="66">
        <f>Calculation!A133</f>
        <v>42501</v>
      </c>
      <c r="C166" s="45">
        <v>19.399999999999999</v>
      </c>
      <c r="E166" s="38">
        <f>Calculation!K133</f>
        <v>0.15951949848185404</v>
      </c>
      <c r="F166" s="39">
        <f>Calculation!L133</f>
        <v>0.17131448593968235</v>
      </c>
      <c r="G166" s="35"/>
    </row>
    <row r="167" spans="2:7" x14ac:dyDescent="0.25">
      <c r="B167" s="66">
        <f>Calculation!A134</f>
        <v>42502</v>
      </c>
      <c r="C167" s="45">
        <v>19.8</v>
      </c>
      <c r="E167" s="38">
        <f>Calculation!K134</f>
        <v>0.154416916723291</v>
      </c>
      <c r="F167" s="39">
        <f>Calculation!L134</f>
        <v>0.16583461558369031</v>
      </c>
      <c r="G167" s="35"/>
    </row>
    <row r="168" spans="2:7" x14ac:dyDescent="0.25">
      <c r="B168" s="66">
        <f>Calculation!A135</f>
        <v>42503</v>
      </c>
      <c r="C168" s="45">
        <v>17.899999999999999</v>
      </c>
      <c r="E168" s="38">
        <f>Calculation!K135</f>
        <v>0.12050137169309494</v>
      </c>
      <c r="F168" s="39">
        <f>Calculation!L135</f>
        <v>0.12941133054638734</v>
      </c>
      <c r="G168" s="35"/>
    </row>
    <row r="169" spans="2:7" x14ac:dyDescent="0.25">
      <c r="B169" s="66">
        <f>Calculation!A136</f>
        <v>42504</v>
      </c>
      <c r="C169" s="45">
        <v>9.3000000000000007</v>
      </c>
      <c r="E169" s="38">
        <f>Calculation!K136</f>
        <v>0.61085739486049828</v>
      </c>
      <c r="F169" s="39">
        <f>Calculation!L136</f>
        <v>0.65602463384677712</v>
      </c>
      <c r="G169" s="35"/>
    </row>
    <row r="170" spans="2:7" x14ac:dyDescent="0.25">
      <c r="B170" s="66">
        <f>Calculation!A137</f>
        <v>42505</v>
      </c>
      <c r="C170" s="45">
        <v>8</v>
      </c>
      <c r="E170" s="38">
        <f>Calculation!K137</f>
        <v>1.004060788553101</v>
      </c>
      <c r="F170" s="39">
        <f>Calculation!L137</f>
        <v>1.0783017717594781</v>
      </c>
      <c r="G170" s="35"/>
    </row>
    <row r="171" spans="2:7" x14ac:dyDescent="0.25">
      <c r="B171" s="66">
        <f>Calculation!A138</f>
        <v>42506</v>
      </c>
      <c r="C171" s="45">
        <v>9.3000000000000007</v>
      </c>
      <c r="E171" s="38">
        <f>Calculation!K138</f>
        <v>0.87928060939278763</v>
      </c>
      <c r="F171" s="39">
        <f>Calculation!L138</f>
        <v>0.94429525561723837</v>
      </c>
      <c r="G171" s="35"/>
    </row>
    <row r="172" spans="2:7" x14ac:dyDescent="0.25">
      <c r="B172" s="66">
        <f>Calculation!A139</f>
        <v>42507</v>
      </c>
      <c r="C172" s="45">
        <v>11.5</v>
      </c>
      <c r="E172" s="38">
        <f>Calculation!K139</f>
        <v>0.66811415235225757</v>
      </c>
      <c r="F172" s="39">
        <f>Calculation!L139</f>
        <v>0.71751499753037162</v>
      </c>
      <c r="G172" s="35"/>
    </row>
    <row r="173" spans="2:7" x14ac:dyDescent="0.25">
      <c r="B173" s="66">
        <f>Calculation!A140</f>
        <v>42508</v>
      </c>
      <c r="C173" s="45">
        <v>14.1</v>
      </c>
      <c r="E173" s="38">
        <f>Calculation!K140</f>
        <v>0.41855379403163084</v>
      </c>
      <c r="F173" s="39">
        <f>Calculation!L140</f>
        <v>0.44950196524589225</v>
      </c>
      <c r="G173" s="35"/>
    </row>
    <row r="174" spans="2:7" x14ac:dyDescent="0.25">
      <c r="B174" s="66">
        <f>Calculation!A141</f>
        <v>42509</v>
      </c>
      <c r="C174" s="45">
        <v>13.6</v>
      </c>
      <c r="E174" s="38">
        <f>Calculation!K141</f>
        <v>0.46654617063175152</v>
      </c>
      <c r="F174" s="39">
        <f>Calculation!L141</f>
        <v>0.5010429329929077</v>
      </c>
      <c r="G174" s="35"/>
    </row>
    <row r="175" spans="2:7" x14ac:dyDescent="0.25">
      <c r="B175" s="66">
        <f>Calculation!A142</f>
        <v>42510</v>
      </c>
      <c r="C175" s="45">
        <v>14.6</v>
      </c>
      <c r="E175" s="38">
        <f>Calculation!K142</f>
        <v>0.21171033844004539</v>
      </c>
      <c r="F175" s="39">
        <f>Calculation!L142</f>
        <v>0.22736435447167788</v>
      </c>
      <c r="G175" s="35"/>
    </row>
    <row r="176" spans="2:7" x14ac:dyDescent="0.25">
      <c r="B176" s="66">
        <f>Calculation!A143</f>
        <v>42511</v>
      </c>
      <c r="C176" s="45">
        <v>17.5</v>
      </c>
      <c r="E176" s="38">
        <f>Calculation!K143</f>
        <v>0.12440625134656755</v>
      </c>
      <c r="F176" s="39">
        <f>Calculation!L143</f>
        <v>0.1336049398346405</v>
      </c>
      <c r="G176" s="35"/>
    </row>
    <row r="177" spans="2:7" x14ac:dyDescent="0.25">
      <c r="B177" s="66">
        <f>Calculation!A144</f>
        <v>42512</v>
      </c>
      <c r="C177" s="45">
        <v>20</v>
      </c>
      <c r="E177" s="38">
        <f>Calculation!K144</f>
        <v>0.15186562584400948</v>
      </c>
      <c r="F177" s="39">
        <f>Calculation!L144</f>
        <v>0.1630946804056943</v>
      </c>
      <c r="G177" s="35"/>
    </row>
    <row r="178" spans="2:7" x14ac:dyDescent="0.25">
      <c r="B178" s="66">
        <f>Calculation!A145</f>
        <v>42513</v>
      </c>
      <c r="C178" s="45">
        <v>15.5</v>
      </c>
      <c r="E178" s="38">
        <f>Calculation!K145</f>
        <v>0.28417513955129348</v>
      </c>
      <c r="F178" s="39">
        <f>Calculation!L145</f>
        <v>0.30518725555424964</v>
      </c>
      <c r="G178" s="35"/>
    </row>
    <row r="179" spans="2:7" x14ac:dyDescent="0.25">
      <c r="B179" s="66">
        <f>Calculation!A146</f>
        <v>42514</v>
      </c>
      <c r="C179" s="45">
        <v>11.1</v>
      </c>
      <c r="E179" s="38">
        <f>Calculation!K146</f>
        <v>0.70650805363235403</v>
      </c>
      <c r="F179" s="39">
        <f>Calculation!L146</f>
        <v>0.7587477717279838</v>
      </c>
      <c r="G179" s="35"/>
    </row>
    <row r="180" spans="2:7" x14ac:dyDescent="0.25">
      <c r="B180" s="66">
        <f>Calculation!A147</f>
        <v>42515</v>
      </c>
      <c r="C180" s="45">
        <v>12.7</v>
      </c>
      <c r="E180" s="38">
        <f>Calculation!K147</f>
        <v>0.55293244851196843</v>
      </c>
      <c r="F180" s="39">
        <f>Calculation!L147</f>
        <v>0.59381667493753509</v>
      </c>
      <c r="G180" s="35"/>
    </row>
    <row r="181" spans="2:7" x14ac:dyDescent="0.25">
      <c r="B181" s="66">
        <f>Calculation!A148</f>
        <v>42516</v>
      </c>
      <c r="C181" s="45">
        <v>16.3</v>
      </c>
      <c r="E181" s="38">
        <f>Calculation!K148</f>
        <v>0.20738733699110057</v>
      </c>
      <c r="F181" s="39">
        <f>Calculation!L148</f>
        <v>0.2227217071590252</v>
      </c>
      <c r="G181" s="35"/>
    </row>
    <row r="182" spans="2:7" x14ac:dyDescent="0.25">
      <c r="B182" s="66">
        <f>Calculation!A149</f>
        <v>42517</v>
      </c>
      <c r="C182" s="45">
        <v>17.2</v>
      </c>
      <c r="E182" s="38">
        <f>Calculation!K149</f>
        <v>0.127334911086672</v>
      </c>
      <c r="F182" s="39">
        <f>Calculation!L149</f>
        <v>0.13675014680083034</v>
      </c>
      <c r="G182" s="35"/>
    </row>
    <row r="183" spans="2:7" x14ac:dyDescent="0.25">
      <c r="B183" s="66">
        <f>Calculation!A150</f>
        <v>42518</v>
      </c>
      <c r="C183" s="45">
        <v>18.8</v>
      </c>
      <c r="E183" s="38">
        <f>Calculation!K150</f>
        <v>0.11171539247278156</v>
      </c>
      <c r="F183" s="39">
        <f>Calculation!L150</f>
        <v>0.1199757096478178</v>
      </c>
      <c r="G183" s="35"/>
    </row>
    <row r="184" spans="2:7" x14ac:dyDescent="0.25">
      <c r="B184" s="66">
        <f>Calculation!A151</f>
        <v>42519</v>
      </c>
      <c r="C184" s="45">
        <v>19.100000000000001</v>
      </c>
      <c r="E184" s="38">
        <f>Calculation!K151</f>
        <v>0.16334643480077626</v>
      </c>
      <c r="F184" s="39">
        <f>Calculation!L151</f>
        <v>0.17542438870667629</v>
      </c>
      <c r="G184" s="35"/>
    </row>
    <row r="185" spans="2:7" x14ac:dyDescent="0.25">
      <c r="B185" s="66">
        <f>Calculation!A152</f>
        <v>42520</v>
      </c>
      <c r="C185" s="45">
        <v>18.3</v>
      </c>
      <c r="E185" s="38">
        <f>Calculation!K152</f>
        <v>0.17355159831790232</v>
      </c>
      <c r="F185" s="39">
        <f>Calculation!L152</f>
        <v>0.18638412941866034</v>
      </c>
      <c r="G185" s="35"/>
    </row>
    <row r="186" spans="2:7" x14ac:dyDescent="0.25">
      <c r="B186" s="66">
        <f>Calculation!A153</f>
        <v>42521</v>
      </c>
      <c r="C186" s="45">
        <v>18.8</v>
      </c>
      <c r="E186" s="38">
        <f>Calculation!K153</f>
        <v>0.16717337111969854</v>
      </c>
      <c r="F186" s="39">
        <f>Calculation!L153</f>
        <v>0.17953429147367031</v>
      </c>
      <c r="G186" s="35"/>
    </row>
    <row r="187" spans="2:7" x14ac:dyDescent="0.25">
      <c r="B187" s="66">
        <f>Calculation!A154</f>
        <v>42522</v>
      </c>
      <c r="C187" s="45">
        <v>17</v>
      </c>
      <c r="E187" s="38">
        <f>Calculation!K154</f>
        <v>0.19013498903323212</v>
      </c>
      <c r="F187" s="39">
        <f>Calculation!L154</f>
        <v>0.20419370807563436</v>
      </c>
      <c r="G187" s="35"/>
    </row>
    <row r="188" spans="2:7" x14ac:dyDescent="0.25">
      <c r="B188" s="66">
        <f>Calculation!A155</f>
        <v>42523</v>
      </c>
      <c r="C188" s="45">
        <v>17.899999999999999</v>
      </c>
      <c r="E188" s="38">
        <f>Calculation!K155</f>
        <v>0.17865418007646536</v>
      </c>
      <c r="F188" s="39">
        <f>Calculation!L155</f>
        <v>0.19186399977465235</v>
      </c>
      <c r="G188" s="35"/>
    </row>
    <row r="189" spans="2:7" x14ac:dyDescent="0.25">
      <c r="B189" s="66">
        <f>Calculation!A156</f>
        <v>42524</v>
      </c>
      <c r="C189" s="45">
        <v>18.8</v>
      </c>
      <c r="E189" s="38">
        <f>Calculation!K156</f>
        <v>0.11171539247278156</v>
      </c>
      <c r="F189" s="39">
        <f>Calculation!L156</f>
        <v>0.1199757096478178</v>
      </c>
      <c r="G189" s="35"/>
    </row>
    <row r="190" spans="2:7" x14ac:dyDescent="0.25">
      <c r="B190" s="66">
        <f>Calculation!A157</f>
        <v>42525</v>
      </c>
      <c r="C190" s="45">
        <v>20.8</v>
      </c>
      <c r="E190" s="38">
        <f>Calculation!K157</f>
        <v>9.2190994205418569E-2</v>
      </c>
      <c r="F190" s="39">
        <f>Calculation!L157</f>
        <v>9.9007663206552174E-2</v>
      </c>
      <c r="G190" s="35"/>
    </row>
    <row r="191" spans="2:7" x14ac:dyDescent="0.25">
      <c r="B191" s="66">
        <f>Calculation!A158</f>
        <v>42526</v>
      </c>
      <c r="C191" s="45">
        <v>21.2</v>
      </c>
      <c r="E191" s="38">
        <f>Calculation!K158</f>
        <v>0.13655788056832047</v>
      </c>
      <c r="F191" s="39">
        <f>Calculation!L158</f>
        <v>0.14665506933771832</v>
      </c>
      <c r="G191" s="35"/>
    </row>
    <row r="192" spans="2:7" x14ac:dyDescent="0.25">
      <c r="B192" s="66">
        <f>Calculation!A159</f>
        <v>42527</v>
      </c>
      <c r="C192" s="45">
        <v>22.5</v>
      </c>
      <c r="E192" s="38">
        <f>Calculation!K159</f>
        <v>0.11997448985299064</v>
      </c>
      <c r="F192" s="39">
        <f>Calculation!L159</f>
        <v>0.12884549068074427</v>
      </c>
      <c r="G192" s="35"/>
    </row>
    <row r="193" spans="2:7" x14ac:dyDescent="0.25">
      <c r="B193" s="66">
        <f>Calculation!A160</f>
        <v>42528</v>
      </c>
      <c r="C193" s="45">
        <v>22.3</v>
      </c>
      <c r="E193" s="38">
        <f>Calculation!K160</f>
        <v>0.12252578073227216</v>
      </c>
      <c r="F193" s="39">
        <f>Calculation!L160</f>
        <v>0.13158542585874031</v>
      </c>
      <c r="G193" s="35"/>
    </row>
    <row r="194" spans="2:7" x14ac:dyDescent="0.25">
      <c r="B194" s="66">
        <f>Calculation!A161</f>
        <v>42529</v>
      </c>
      <c r="C194" s="45">
        <v>20</v>
      </c>
      <c r="E194" s="38">
        <f>Calculation!K161</f>
        <v>0.15186562584400948</v>
      </c>
      <c r="F194" s="39">
        <f>Calculation!L161</f>
        <v>0.1630946804056943</v>
      </c>
      <c r="G194" s="35"/>
    </row>
    <row r="195" spans="2:7" x14ac:dyDescent="0.25">
      <c r="B195" s="66">
        <f>Calculation!A162</f>
        <v>42530</v>
      </c>
      <c r="C195" s="45">
        <v>15.2</v>
      </c>
      <c r="E195" s="38">
        <f>Calculation!K162</f>
        <v>0.31297056551136593</v>
      </c>
      <c r="F195" s="39">
        <f>Calculation!L162</f>
        <v>0.33611183620245899</v>
      </c>
      <c r="G195" s="35"/>
    </row>
    <row r="196" spans="2:7" x14ac:dyDescent="0.25">
      <c r="B196" s="66">
        <f>Calculation!A163</f>
        <v>42531</v>
      </c>
      <c r="C196" s="45">
        <v>17.3</v>
      </c>
      <c r="E196" s="38">
        <f>Calculation!K163</f>
        <v>0.12635869117330384</v>
      </c>
      <c r="F196" s="39">
        <f>Calculation!L163</f>
        <v>0.13570174447876704</v>
      </c>
      <c r="G196" s="35"/>
    </row>
    <row r="197" spans="2:7" x14ac:dyDescent="0.25">
      <c r="B197" s="66">
        <f>Calculation!A164</f>
        <v>42532</v>
      </c>
      <c r="C197" s="45">
        <v>17.8</v>
      </c>
      <c r="E197" s="38">
        <f>Calculation!K164</f>
        <v>0.12147759160646307</v>
      </c>
      <c r="F197" s="39">
        <f>Calculation!L164</f>
        <v>0.13045973286845061</v>
      </c>
      <c r="G197" s="35"/>
    </row>
    <row r="198" spans="2:7" x14ac:dyDescent="0.25">
      <c r="B198" s="66">
        <f>Calculation!A165</f>
        <v>42533</v>
      </c>
      <c r="C198" s="45">
        <v>16.7</v>
      </c>
      <c r="E198" s="38">
        <f>Calculation!K165</f>
        <v>0.1939619253521544</v>
      </c>
      <c r="F198" s="39">
        <f>Calculation!L165</f>
        <v>0.20830361084262836</v>
      </c>
      <c r="G198" s="35"/>
    </row>
    <row r="199" spans="2:7" x14ac:dyDescent="0.25">
      <c r="B199" s="66">
        <f>Calculation!A166</f>
        <v>42534</v>
      </c>
      <c r="C199" s="45">
        <v>15.7</v>
      </c>
      <c r="E199" s="38">
        <f>Calculation!K166</f>
        <v>0.26497818891124547</v>
      </c>
      <c r="F199" s="39">
        <f>Calculation!L166</f>
        <v>0.28457086845544383</v>
      </c>
      <c r="G199" s="35"/>
    </row>
    <row r="200" spans="2:7" x14ac:dyDescent="0.25">
      <c r="B200" s="66">
        <f>Calculation!A167</f>
        <v>42535</v>
      </c>
      <c r="C200" s="45">
        <v>16.399999999999999</v>
      </c>
      <c r="E200" s="38">
        <f>Calculation!K167</f>
        <v>0.19778886167107668</v>
      </c>
      <c r="F200" s="39">
        <f>Calculation!L167</f>
        <v>0.21241351360962238</v>
      </c>
      <c r="G200" s="35"/>
    </row>
    <row r="201" spans="2:7" x14ac:dyDescent="0.25">
      <c r="B201" s="66">
        <f>Calculation!A168</f>
        <v>42536</v>
      </c>
      <c r="C201" s="45">
        <v>15.5</v>
      </c>
      <c r="E201" s="38">
        <f>Calculation!K168</f>
        <v>0.28417513955129348</v>
      </c>
      <c r="F201" s="39">
        <f>Calculation!L168</f>
        <v>0.30518725555424964</v>
      </c>
      <c r="G201" s="35"/>
    </row>
    <row r="202" spans="2:7" x14ac:dyDescent="0.25">
      <c r="B202" s="66">
        <f>Calculation!A169</f>
        <v>42537</v>
      </c>
      <c r="C202" s="45">
        <v>14.8</v>
      </c>
      <c r="E202" s="38">
        <f>Calculation!K169</f>
        <v>0.35136446679146216</v>
      </c>
      <c r="F202" s="39">
        <f>Calculation!L169</f>
        <v>0.377344610400071</v>
      </c>
      <c r="G202" s="35"/>
    </row>
    <row r="203" spans="2:7" x14ac:dyDescent="0.25">
      <c r="B203" s="66">
        <f>Calculation!A170</f>
        <v>42538</v>
      </c>
      <c r="C203" s="45">
        <v>16</v>
      </c>
      <c r="E203" s="38">
        <f>Calculation!K170</f>
        <v>0.1390495500470898</v>
      </c>
      <c r="F203" s="39">
        <f>Calculation!L170</f>
        <v>0.14933097466558973</v>
      </c>
      <c r="G203" s="35"/>
    </row>
    <row r="204" spans="2:7" x14ac:dyDescent="0.25">
      <c r="B204" s="66">
        <f>Calculation!A171</f>
        <v>42539</v>
      </c>
      <c r="C204" s="45">
        <v>16.399999999999999</v>
      </c>
      <c r="E204" s="38">
        <f>Calculation!K171</f>
        <v>0.13514467039361722</v>
      </c>
      <c r="F204" s="39">
        <f>Calculation!L171</f>
        <v>0.1451373653773366</v>
      </c>
      <c r="G204" s="35"/>
    </row>
    <row r="205" spans="2:7" x14ac:dyDescent="0.25">
      <c r="B205" s="66">
        <f>Calculation!A172</f>
        <v>42540</v>
      </c>
      <c r="C205" s="45">
        <v>14.9</v>
      </c>
      <c r="E205" s="38">
        <f>Calculation!K172</f>
        <v>0.34176599147143816</v>
      </c>
      <c r="F205" s="39">
        <f>Calculation!L172</f>
        <v>0.36703641685066801</v>
      </c>
      <c r="G205" s="35"/>
    </row>
    <row r="206" spans="2:7" x14ac:dyDescent="0.25">
      <c r="B206" s="66">
        <f>Calculation!A173</f>
        <v>42541</v>
      </c>
      <c r="C206" s="45">
        <v>15.7</v>
      </c>
      <c r="E206" s="38">
        <f>Calculation!K173</f>
        <v>0.26497818891124547</v>
      </c>
      <c r="F206" s="39">
        <f>Calculation!L173</f>
        <v>0.28457086845544383</v>
      </c>
      <c r="G206" s="35"/>
    </row>
    <row r="207" spans="2:7" x14ac:dyDescent="0.25">
      <c r="B207" s="66">
        <f>Calculation!A174</f>
        <v>42542</v>
      </c>
      <c r="C207" s="45">
        <v>19.100000000000001</v>
      </c>
      <c r="E207" s="38">
        <f>Calculation!K174</f>
        <v>0.16334643480077626</v>
      </c>
      <c r="F207" s="39">
        <f>Calculation!L174</f>
        <v>0.17542438870667629</v>
      </c>
      <c r="G207" s="35"/>
    </row>
    <row r="208" spans="2:7" x14ac:dyDescent="0.25">
      <c r="B208" s="66">
        <f>Calculation!A175</f>
        <v>42543</v>
      </c>
      <c r="C208" s="45">
        <v>22.2</v>
      </c>
      <c r="E208" s="38">
        <f>Calculation!K175</f>
        <v>0.12380142617191292</v>
      </c>
      <c r="F208" s="39">
        <f>Calculation!L175</f>
        <v>0.1329553934477383</v>
      </c>
      <c r="G208" s="35"/>
    </row>
    <row r="209" spans="2:7" x14ac:dyDescent="0.25">
      <c r="B209" s="66">
        <f>Calculation!A176</f>
        <v>42544</v>
      </c>
      <c r="C209" s="45">
        <v>26.3</v>
      </c>
      <c r="E209" s="38">
        <f>Calculation!K176</f>
        <v>7.1499963146641976E-2</v>
      </c>
      <c r="F209" s="39">
        <f>Calculation!L176</f>
        <v>7.6786722298820234E-2</v>
      </c>
      <c r="G209" s="35"/>
    </row>
    <row r="210" spans="2:7" x14ac:dyDescent="0.25">
      <c r="B210" s="66">
        <f>Calculation!A177</f>
        <v>42545</v>
      </c>
      <c r="C210" s="45">
        <v>24.4</v>
      </c>
      <c r="E210" s="38">
        <f>Calculation!K177</f>
        <v>5.7047077324165169E-2</v>
      </c>
      <c r="F210" s="39">
        <f>Calculation!L177</f>
        <v>6.1265179612274047E-2</v>
      </c>
      <c r="G210" s="35"/>
    </row>
    <row r="211" spans="2:7" x14ac:dyDescent="0.25">
      <c r="B211" s="66">
        <f>Calculation!A178</f>
        <v>42546</v>
      </c>
      <c r="C211" s="45">
        <v>19.2</v>
      </c>
      <c r="E211" s="38">
        <f>Calculation!K178</f>
        <v>0.10781051281930898</v>
      </c>
      <c r="F211" s="39">
        <f>Calculation!L178</f>
        <v>0.11578210035956468</v>
      </c>
      <c r="G211" s="35"/>
    </row>
    <row r="212" spans="2:7" x14ac:dyDescent="0.25">
      <c r="B212" s="66">
        <f>Calculation!A179</f>
        <v>42547</v>
      </c>
      <c r="C212" s="45">
        <v>17.600000000000001</v>
      </c>
      <c r="E212" s="38">
        <f>Calculation!K179</f>
        <v>0.18248111639538758</v>
      </c>
      <c r="F212" s="39">
        <f>Calculation!L179</f>
        <v>0.19597390254164632</v>
      </c>
      <c r="G212" s="35"/>
    </row>
    <row r="213" spans="2:7" x14ac:dyDescent="0.25">
      <c r="B213" s="66">
        <f>Calculation!A180</f>
        <v>42548</v>
      </c>
      <c r="C213" s="45">
        <v>16.5</v>
      </c>
      <c r="E213" s="38">
        <f>Calculation!K180</f>
        <v>0.19651321623143589</v>
      </c>
      <c r="F213" s="39">
        <f>Calculation!L180</f>
        <v>0.21104354602062436</v>
      </c>
      <c r="G213" s="35"/>
    </row>
    <row r="214" spans="2:7" x14ac:dyDescent="0.25">
      <c r="B214" s="66">
        <f>Calculation!A181</f>
        <v>42549</v>
      </c>
      <c r="C214" s="45">
        <v>18.600000000000001</v>
      </c>
      <c r="E214" s="38">
        <f>Calculation!K181</f>
        <v>0.16972466199898004</v>
      </c>
      <c r="F214" s="39">
        <f>Calculation!L181</f>
        <v>0.18227422665166632</v>
      </c>
      <c r="G214" s="35"/>
    </row>
    <row r="215" spans="2:7" x14ac:dyDescent="0.25">
      <c r="B215" s="66">
        <f>Calculation!A182</f>
        <v>42550</v>
      </c>
      <c r="C215" s="45">
        <v>20.5</v>
      </c>
      <c r="E215" s="38">
        <f>Calculation!K182</f>
        <v>0.14548739864580573</v>
      </c>
      <c r="F215" s="39">
        <f>Calculation!L182</f>
        <v>0.1562448424607043</v>
      </c>
      <c r="G215" s="35"/>
    </row>
    <row r="216" spans="2:7" x14ac:dyDescent="0.25">
      <c r="B216" s="66">
        <f>Calculation!A183</f>
        <v>42551</v>
      </c>
      <c r="C216" s="45">
        <v>19.100000000000001</v>
      </c>
      <c r="E216" s="38">
        <f>Calculation!K183</f>
        <v>0.16334643480077626</v>
      </c>
      <c r="F216" s="39">
        <f>Calculation!L183</f>
        <v>0.17542438870667629</v>
      </c>
      <c r="G216" s="35"/>
    </row>
    <row r="217" spans="2:7" x14ac:dyDescent="0.25">
      <c r="B217" s="66">
        <f>Calculation!A184</f>
        <v>42552</v>
      </c>
      <c r="C217" s="45">
        <v>21</v>
      </c>
      <c r="E217" s="38">
        <f>Calculation!K184</f>
        <v>9.0238554378682279E-2</v>
      </c>
      <c r="F217" s="39">
        <f>Calculation!L184</f>
        <v>9.6910858562425622E-2</v>
      </c>
      <c r="G217" s="35"/>
    </row>
    <row r="218" spans="2:7" x14ac:dyDescent="0.25">
      <c r="B218" s="66">
        <f>Calculation!A185</f>
        <v>42553</v>
      </c>
      <c r="C218" s="45">
        <v>16.600000000000001</v>
      </c>
      <c r="E218" s="38">
        <f>Calculation!K185</f>
        <v>0.13319223056688087</v>
      </c>
      <c r="F218" s="39">
        <f>Calculation!L185</f>
        <v>0.14304056073321</v>
      </c>
      <c r="G218" s="35"/>
    </row>
    <row r="219" spans="2:7" x14ac:dyDescent="0.25">
      <c r="B219" s="66">
        <f>Calculation!A186</f>
        <v>42554</v>
      </c>
      <c r="C219" s="45">
        <v>15.2</v>
      </c>
      <c r="E219" s="38">
        <f>Calculation!K186</f>
        <v>0.31297056551136593</v>
      </c>
      <c r="F219" s="39">
        <f>Calculation!L186</f>
        <v>0.33611183620245899</v>
      </c>
      <c r="G219" s="35"/>
    </row>
    <row r="220" spans="2:7" x14ac:dyDescent="0.25">
      <c r="B220" s="66">
        <f>Calculation!A187</f>
        <v>42555</v>
      </c>
      <c r="C220" s="45">
        <v>17.600000000000001</v>
      </c>
      <c r="E220" s="38">
        <f>Calculation!K187</f>
        <v>0.18248111639538758</v>
      </c>
      <c r="F220" s="39">
        <f>Calculation!L187</f>
        <v>0.19597390254164632</v>
      </c>
      <c r="G220" s="35"/>
    </row>
    <row r="221" spans="2:7" x14ac:dyDescent="0.25">
      <c r="B221" s="66">
        <f>Calculation!A188</f>
        <v>42556</v>
      </c>
      <c r="C221" s="45">
        <v>18.399999999999999</v>
      </c>
      <c r="E221" s="38">
        <f>Calculation!K188</f>
        <v>0.17227595287826158</v>
      </c>
      <c r="F221" s="39">
        <f>Calculation!L188</f>
        <v>0.18501416182966235</v>
      </c>
      <c r="G221" s="35"/>
    </row>
    <row r="222" spans="2:7" x14ac:dyDescent="0.25">
      <c r="B222" s="66">
        <f>Calculation!A189</f>
        <v>42557</v>
      </c>
      <c r="C222" s="45">
        <v>16.600000000000001</v>
      </c>
      <c r="E222" s="38">
        <f>Calculation!K189</f>
        <v>0.19523757079179513</v>
      </c>
      <c r="F222" s="39">
        <f>Calculation!L189</f>
        <v>0.20967357843162635</v>
      </c>
      <c r="G222" s="35"/>
    </row>
    <row r="223" spans="2:7" x14ac:dyDescent="0.25">
      <c r="B223" s="66">
        <f>Calculation!A190</f>
        <v>42558</v>
      </c>
      <c r="C223" s="45">
        <v>18.399999999999999</v>
      </c>
      <c r="E223" s="38">
        <f>Calculation!K190</f>
        <v>0.17227595287826158</v>
      </c>
      <c r="F223" s="39">
        <f>Calculation!L190</f>
        <v>0.18501416182966235</v>
      </c>
      <c r="G223" s="35"/>
    </row>
    <row r="224" spans="2:7" x14ac:dyDescent="0.25">
      <c r="B224" s="66">
        <f>Calculation!A191</f>
        <v>42559</v>
      </c>
      <c r="C224" s="45">
        <v>20.6</v>
      </c>
      <c r="E224" s="38">
        <f>Calculation!K191</f>
        <v>9.414343403215486E-2</v>
      </c>
      <c r="F224" s="39">
        <f>Calculation!L191</f>
        <v>0.10110446785067873</v>
      </c>
      <c r="G224" s="35"/>
    </row>
    <row r="225" spans="2:7" x14ac:dyDescent="0.25">
      <c r="B225" s="66">
        <f>Calculation!A192</f>
        <v>42560</v>
      </c>
      <c r="C225" s="45">
        <v>20.9</v>
      </c>
      <c r="E225" s="38">
        <f>Calculation!K192</f>
        <v>9.1214774292050438E-2</v>
      </c>
      <c r="F225" s="39">
        <f>Calculation!L192</f>
        <v>9.7959260884488905E-2</v>
      </c>
      <c r="G225" s="35"/>
    </row>
    <row r="226" spans="2:7" x14ac:dyDescent="0.25">
      <c r="B226" s="66">
        <f>Calculation!A193</f>
        <v>42561</v>
      </c>
      <c r="C226" s="45">
        <v>24</v>
      </c>
      <c r="E226" s="38">
        <f>Calculation!K193</f>
        <v>0.10083980825837935</v>
      </c>
      <c r="F226" s="39">
        <f>Calculation!L193</f>
        <v>0.10829597684577429</v>
      </c>
      <c r="G226" s="35"/>
    </row>
    <row r="227" spans="2:7" x14ac:dyDescent="0.25">
      <c r="B227" s="66">
        <f>Calculation!A194</f>
        <v>42562</v>
      </c>
      <c r="C227" s="45">
        <v>23.3</v>
      </c>
      <c r="E227" s="38">
        <f>Calculation!K194</f>
        <v>0.10976932633586461</v>
      </c>
      <c r="F227" s="39">
        <f>Calculation!L194</f>
        <v>0.11788574996876029</v>
      </c>
      <c r="G227" s="35"/>
    </row>
    <row r="228" spans="2:7" x14ac:dyDescent="0.25">
      <c r="B228" s="66">
        <f>Calculation!A195</f>
        <v>42563</v>
      </c>
      <c r="C228" s="45">
        <v>20.7</v>
      </c>
      <c r="E228" s="38">
        <f>Calculation!K195</f>
        <v>0.14293610776652421</v>
      </c>
      <c r="F228" s="39">
        <f>Calculation!L195</f>
        <v>0.1535049072827083</v>
      </c>
      <c r="G228" s="35"/>
    </row>
    <row r="229" spans="2:7" x14ac:dyDescent="0.25">
      <c r="B229" s="66">
        <f>Calculation!A196</f>
        <v>42564</v>
      </c>
      <c r="C229" s="45">
        <v>17</v>
      </c>
      <c r="E229" s="38">
        <f>Calculation!K196</f>
        <v>0.19013498903323212</v>
      </c>
      <c r="F229" s="39">
        <f>Calculation!L196</f>
        <v>0.20419370807563436</v>
      </c>
      <c r="G229" s="35"/>
    </row>
    <row r="230" spans="2:7" x14ac:dyDescent="0.25">
      <c r="B230" s="66">
        <f>Calculation!A197</f>
        <v>42565</v>
      </c>
      <c r="C230" s="45">
        <v>15.1</v>
      </c>
      <c r="E230" s="38">
        <f>Calculation!K197</f>
        <v>0.32256904083138993</v>
      </c>
      <c r="F230" s="39">
        <f>Calculation!L197</f>
        <v>0.34642002975186187</v>
      </c>
      <c r="G230" s="35"/>
    </row>
    <row r="231" spans="2:7" x14ac:dyDescent="0.25">
      <c r="B231" s="66">
        <f>Calculation!A198</f>
        <v>42566</v>
      </c>
      <c r="C231" s="45">
        <v>15.9</v>
      </c>
      <c r="E231" s="38">
        <f>Calculation!K198</f>
        <v>0.14002576996045796</v>
      </c>
      <c r="F231" s="39">
        <f>Calculation!L198</f>
        <v>0.150379376987653</v>
      </c>
      <c r="G231" s="35"/>
    </row>
    <row r="232" spans="2:7" x14ac:dyDescent="0.25">
      <c r="B232" s="66">
        <f>Calculation!A199</f>
        <v>42567</v>
      </c>
      <c r="C232" s="45">
        <v>18.3</v>
      </c>
      <c r="E232" s="38">
        <f>Calculation!K199</f>
        <v>0.11659649203962233</v>
      </c>
      <c r="F232" s="39">
        <f>Calculation!L199</f>
        <v>0.12521772125813421</v>
      </c>
      <c r="G232" s="35"/>
    </row>
    <row r="233" spans="2:7" x14ac:dyDescent="0.25">
      <c r="B233" s="66">
        <f>Calculation!A200</f>
        <v>42568</v>
      </c>
      <c r="C233" s="45">
        <v>20.8</v>
      </c>
      <c r="E233" s="38">
        <f>Calculation!K200</f>
        <v>0.14166046232688345</v>
      </c>
      <c r="F233" s="39">
        <f>Calculation!L200</f>
        <v>0.15213493969371028</v>
      </c>
      <c r="G233" s="35"/>
    </row>
    <row r="234" spans="2:7" x14ac:dyDescent="0.25">
      <c r="B234" s="66">
        <f>Calculation!A201</f>
        <v>42569</v>
      </c>
      <c r="C234" s="45">
        <v>21.7</v>
      </c>
      <c r="E234" s="38">
        <f>Calculation!K201</f>
        <v>0.13017965337011672</v>
      </c>
      <c r="F234" s="39">
        <f>Calculation!L201</f>
        <v>0.13980523139272832</v>
      </c>
      <c r="G234" s="35"/>
    </row>
    <row r="235" spans="2:7" x14ac:dyDescent="0.25">
      <c r="B235" s="66">
        <f>Calculation!A202</f>
        <v>42570</v>
      </c>
      <c r="C235" s="45">
        <v>23.9</v>
      </c>
      <c r="E235" s="38">
        <f>Calculation!K202</f>
        <v>0.10211545369802011</v>
      </c>
      <c r="F235" s="39">
        <f>Calculation!L202</f>
        <v>0.10966594443477229</v>
      </c>
      <c r="G235" s="35"/>
    </row>
    <row r="236" spans="2:7" x14ac:dyDescent="0.25">
      <c r="B236" s="66">
        <f>Calculation!A203</f>
        <v>42571</v>
      </c>
      <c r="C236" s="45">
        <v>26.3</v>
      </c>
      <c r="E236" s="38">
        <f>Calculation!K203</f>
        <v>7.1499963146641976E-2</v>
      </c>
      <c r="F236" s="39">
        <f>Calculation!L203</f>
        <v>7.6786722298820234E-2</v>
      </c>
      <c r="G236" s="35"/>
    </row>
    <row r="237" spans="2:7" x14ac:dyDescent="0.25">
      <c r="B237" s="66">
        <f>Calculation!A204</f>
        <v>42572</v>
      </c>
      <c r="C237" s="45">
        <v>21.8</v>
      </c>
      <c r="E237" s="38">
        <f>Calculation!K204</f>
        <v>0.12890400793047591</v>
      </c>
      <c r="F237" s="39">
        <f>Calculation!L204</f>
        <v>0.13843526380373028</v>
      </c>
      <c r="G237" s="35"/>
    </row>
    <row r="238" spans="2:7" x14ac:dyDescent="0.25">
      <c r="B238" s="66">
        <f>Calculation!A205</f>
        <v>42573</v>
      </c>
      <c r="C238" s="45">
        <v>21.5</v>
      </c>
      <c r="E238" s="38">
        <f>Calculation!K205</f>
        <v>8.535745481184151E-2</v>
      </c>
      <c r="F238" s="39">
        <f>Calculation!L205</f>
        <v>9.1668846952109195E-2</v>
      </c>
      <c r="G238" s="35"/>
    </row>
    <row r="239" spans="2:7" x14ac:dyDescent="0.25">
      <c r="B239" s="66">
        <f>Calculation!A206</f>
        <v>42574</v>
      </c>
      <c r="C239" s="45">
        <v>19</v>
      </c>
      <c r="E239" s="38">
        <f>Calculation!K206</f>
        <v>0.10976295264604527</v>
      </c>
      <c r="F239" s="39">
        <f>Calculation!L206</f>
        <v>0.11787890500369122</v>
      </c>
      <c r="G239" s="35"/>
    </row>
    <row r="240" spans="2:7" x14ac:dyDescent="0.25">
      <c r="B240" s="66">
        <f>Calculation!A207</f>
        <v>42575</v>
      </c>
      <c r="C240" s="45">
        <v>22.6</v>
      </c>
      <c r="E240" s="38">
        <f>Calculation!K207</f>
        <v>0.11869884441334988</v>
      </c>
      <c r="F240" s="39">
        <f>Calculation!L207</f>
        <v>0.12747552309174628</v>
      </c>
      <c r="G240" s="35"/>
    </row>
    <row r="241" spans="2:7" x14ac:dyDescent="0.25">
      <c r="B241" s="66">
        <f>Calculation!A208</f>
        <v>42576</v>
      </c>
      <c r="C241" s="45">
        <v>22.9</v>
      </c>
      <c r="E241" s="38">
        <f>Calculation!K208</f>
        <v>0.11487190809442765</v>
      </c>
      <c r="F241" s="39">
        <f>Calculation!L208</f>
        <v>0.1233656203247523</v>
      </c>
      <c r="G241" s="35"/>
    </row>
    <row r="242" spans="2:7" x14ac:dyDescent="0.25">
      <c r="B242" s="66">
        <f>Calculation!A209</f>
        <v>42577</v>
      </c>
      <c r="C242" s="45">
        <v>21.9</v>
      </c>
      <c r="E242" s="38">
        <f>Calculation!K209</f>
        <v>0.1276283624908352</v>
      </c>
      <c r="F242" s="39">
        <f>Calculation!L209</f>
        <v>0.13706529621473232</v>
      </c>
      <c r="G242" s="35"/>
    </row>
    <row r="243" spans="2:7" x14ac:dyDescent="0.25">
      <c r="B243" s="66">
        <f>Calculation!A210</f>
        <v>42578</v>
      </c>
      <c r="C243" s="45">
        <v>21</v>
      </c>
      <c r="E243" s="38">
        <f>Calculation!K210</f>
        <v>0.13910917144760199</v>
      </c>
      <c r="F243" s="39">
        <f>Calculation!L210</f>
        <v>0.14939500451571433</v>
      </c>
      <c r="G243" s="35"/>
    </row>
    <row r="244" spans="2:7" x14ac:dyDescent="0.25">
      <c r="B244" s="66">
        <f>Calculation!A211</f>
        <v>42579</v>
      </c>
      <c r="C244" s="45">
        <v>19.3</v>
      </c>
      <c r="E244" s="38">
        <f>Calculation!K211</f>
        <v>0.16079514392149477</v>
      </c>
      <c r="F244" s="39">
        <f>Calculation!L211</f>
        <v>0.17268445352868031</v>
      </c>
      <c r="G244" s="35"/>
    </row>
    <row r="245" spans="2:7" x14ac:dyDescent="0.25">
      <c r="B245" s="66">
        <f>Calculation!A212</f>
        <v>42580</v>
      </c>
      <c r="C245" s="45">
        <v>18.600000000000001</v>
      </c>
      <c r="E245" s="38">
        <f>Calculation!K212</f>
        <v>0.11366783229951788</v>
      </c>
      <c r="F245" s="39">
        <f>Calculation!L212</f>
        <v>0.12207251429194436</v>
      </c>
      <c r="G245" s="35"/>
    </row>
    <row r="246" spans="2:7" x14ac:dyDescent="0.25">
      <c r="B246" s="66">
        <f>Calculation!A213</f>
        <v>42581</v>
      </c>
      <c r="C246" s="45">
        <v>20.2</v>
      </c>
      <c r="E246" s="38">
        <f>Calculation!K213</f>
        <v>9.804831368562747E-2</v>
      </c>
      <c r="F246" s="39">
        <f>Calculation!L213</f>
        <v>0.10529807713893186</v>
      </c>
      <c r="G246" s="35"/>
    </row>
    <row r="247" spans="2:7" x14ac:dyDescent="0.25">
      <c r="B247" s="66">
        <f>Calculation!A214</f>
        <v>42582</v>
      </c>
      <c r="C247" s="45">
        <v>17.5</v>
      </c>
      <c r="E247" s="38">
        <f>Calculation!K214</f>
        <v>0.18375676183502834</v>
      </c>
      <c r="F247" s="39">
        <f>Calculation!L214</f>
        <v>0.19734387013064433</v>
      </c>
      <c r="G247" s="35"/>
    </row>
    <row r="248" spans="2:7" x14ac:dyDescent="0.25">
      <c r="B248" s="66">
        <f>Calculation!A215</f>
        <v>42583</v>
      </c>
      <c r="C248" s="45">
        <v>16.899999999999999</v>
      </c>
      <c r="E248" s="38">
        <f>Calculation!K215</f>
        <v>0.1914106344728729</v>
      </c>
      <c r="F248" s="39">
        <f>Calculation!L215</f>
        <v>0.20556367566463238</v>
      </c>
      <c r="G248" s="35"/>
    </row>
    <row r="249" spans="2:7" x14ac:dyDescent="0.25">
      <c r="B249" s="66">
        <f>Calculation!A216</f>
        <v>42584</v>
      </c>
      <c r="C249" s="45">
        <v>15.9</v>
      </c>
      <c r="E249" s="38">
        <f>Calculation!K216</f>
        <v>0.24578123827119702</v>
      </c>
      <c r="F249" s="39">
        <f>Calculation!L216</f>
        <v>0.26395448135663746</v>
      </c>
      <c r="G249" s="35"/>
    </row>
    <row r="250" spans="2:7" x14ac:dyDescent="0.25">
      <c r="B250" s="66">
        <f>Calculation!A217</f>
        <v>42585</v>
      </c>
      <c r="C250" s="45">
        <v>17.899999999999999</v>
      </c>
      <c r="E250" s="38">
        <f>Calculation!K217</f>
        <v>0.17865418007646536</v>
      </c>
      <c r="F250" s="39">
        <f>Calculation!L217</f>
        <v>0.19186399977465235</v>
      </c>
      <c r="G250" s="35"/>
    </row>
    <row r="251" spans="2:7" x14ac:dyDescent="0.25">
      <c r="B251" s="66">
        <f>Calculation!A218</f>
        <v>42586</v>
      </c>
      <c r="C251" s="45">
        <v>18</v>
      </c>
      <c r="E251" s="38">
        <f>Calculation!K218</f>
        <v>0.17737853463682457</v>
      </c>
      <c r="F251" s="39">
        <f>Calculation!L218</f>
        <v>0.19049403218565433</v>
      </c>
      <c r="G251" s="35"/>
    </row>
    <row r="252" spans="2:7" x14ac:dyDescent="0.25">
      <c r="B252" s="66">
        <f>Calculation!A219</f>
        <v>42587</v>
      </c>
      <c r="C252" s="45">
        <v>18</v>
      </c>
      <c r="E252" s="38">
        <f>Calculation!K219</f>
        <v>0.11952515177972678</v>
      </c>
      <c r="F252" s="39">
        <f>Calculation!L219</f>
        <v>0.12836292822432407</v>
      </c>
      <c r="G252" s="35"/>
    </row>
    <row r="253" spans="2:7" x14ac:dyDescent="0.25">
      <c r="B253" s="66">
        <f>Calculation!A220</f>
        <v>42588</v>
      </c>
      <c r="C253" s="45">
        <v>18.3</v>
      </c>
      <c r="E253" s="38">
        <f>Calculation!K220</f>
        <v>0.11659649203962233</v>
      </c>
      <c r="F253" s="39">
        <f>Calculation!L220</f>
        <v>0.12521772125813421</v>
      </c>
      <c r="G253" s="35"/>
    </row>
    <row r="254" spans="2:7" x14ac:dyDescent="0.25">
      <c r="B254" s="66">
        <f>Calculation!A221</f>
        <v>42589</v>
      </c>
      <c r="C254" s="45">
        <v>20.9</v>
      </c>
      <c r="E254" s="38">
        <f>Calculation!K221</f>
        <v>0.14038481688724275</v>
      </c>
      <c r="F254" s="39">
        <f>Calculation!L221</f>
        <v>0.15076497210471235</v>
      </c>
      <c r="G254" s="35"/>
    </row>
    <row r="255" spans="2:7" x14ac:dyDescent="0.25">
      <c r="B255" s="66">
        <f>Calculation!A222</f>
        <v>42590</v>
      </c>
      <c r="C255" s="45">
        <v>21</v>
      </c>
      <c r="E255" s="38">
        <f>Calculation!K222</f>
        <v>0.13910917144760199</v>
      </c>
      <c r="F255" s="39">
        <f>Calculation!L222</f>
        <v>0.14939500451571433</v>
      </c>
      <c r="G255" s="35"/>
    </row>
    <row r="256" spans="2:7" x14ac:dyDescent="0.25">
      <c r="B256" s="66">
        <f>Calculation!A223</f>
        <v>42591</v>
      </c>
      <c r="C256" s="45">
        <v>16.7</v>
      </c>
      <c r="E256" s="38">
        <f>Calculation!K223</f>
        <v>0.1939619253521544</v>
      </c>
      <c r="F256" s="39">
        <f>Calculation!L223</f>
        <v>0.20830361084262836</v>
      </c>
      <c r="G256" s="35"/>
    </row>
    <row r="257" spans="2:7" x14ac:dyDescent="0.25">
      <c r="B257" s="66">
        <f>Calculation!A224</f>
        <v>42592</v>
      </c>
      <c r="C257" s="45">
        <v>13.4</v>
      </c>
      <c r="E257" s="38">
        <f>Calculation!K224</f>
        <v>0.48574312127179953</v>
      </c>
      <c r="F257" s="39">
        <f>Calculation!L224</f>
        <v>0.52165932009171356</v>
      </c>
      <c r="G257" s="35"/>
    </row>
    <row r="258" spans="2:7" x14ac:dyDescent="0.25">
      <c r="B258" s="66">
        <f>Calculation!A225</f>
        <v>42593</v>
      </c>
      <c r="C258" s="45">
        <v>12.6</v>
      </c>
      <c r="E258" s="38">
        <f>Calculation!K225</f>
        <v>0.56253092383199244</v>
      </c>
      <c r="F258" s="39">
        <f>Calculation!L225</f>
        <v>0.60412486848693803</v>
      </c>
      <c r="G258" s="35"/>
    </row>
    <row r="259" spans="2:7" x14ac:dyDescent="0.25">
      <c r="B259" s="66">
        <f>Calculation!A226</f>
        <v>42594</v>
      </c>
      <c r="C259" s="45">
        <v>16</v>
      </c>
      <c r="E259" s="38">
        <f>Calculation!K226</f>
        <v>0.1390495500470898</v>
      </c>
      <c r="F259" s="39">
        <f>Calculation!L226</f>
        <v>0.14933097466558973</v>
      </c>
      <c r="G259" s="35"/>
    </row>
    <row r="260" spans="2:7" x14ac:dyDescent="0.25">
      <c r="B260" s="66">
        <f>Calculation!A227</f>
        <v>42595</v>
      </c>
      <c r="C260" s="45">
        <v>21</v>
      </c>
      <c r="E260" s="38">
        <f>Calculation!K227</f>
        <v>9.0238554378682279E-2</v>
      </c>
      <c r="F260" s="39">
        <f>Calculation!L227</f>
        <v>9.6910858562425622E-2</v>
      </c>
      <c r="G260" s="35"/>
    </row>
    <row r="261" spans="2:7" x14ac:dyDescent="0.25">
      <c r="B261" s="66">
        <f>Calculation!A228</f>
        <v>42596</v>
      </c>
      <c r="C261" s="45">
        <v>19.100000000000001</v>
      </c>
      <c r="E261" s="38">
        <f>Calculation!K228</f>
        <v>0.16334643480077626</v>
      </c>
      <c r="F261" s="39">
        <f>Calculation!L228</f>
        <v>0.17542438870667629</v>
      </c>
      <c r="G261" s="35"/>
    </row>
    <row r="262" spans="2:7" x14ac:dyDescent="0.25">
      <c r="B262" s="66">
        <f>Calculation!A229</f>
        <v>42597</v>
      </c>
      <c r="C262" s="45">
        <v>17.899999999999999</v>
      </c>
      <c r="E262" s="38">
        <f>Calculation!K229</f>
        <v>0.17865418007646536</v>
      </c>
      <c r="F262" s="39">
        <f>Calculation!L229</f>
        <v>0.19186399977465235</v>
      </c>
      <c r="G262" s="35"/>
    </row>
    <row r="263" spans="2:7" x14ac:dyDescent="0.25">
      <c r="B263" s="66">
        <f>Calculation!A230</f>
        <v>42598</v>
      </c>
      <c r="C263" s="45">
        <v>18.100000000000001</v>
      </c>
      <c r="E263" s="38">
        <f>Calculation!K230</f>
        <v>0.17610288919718381</v>
      </c>
      <c r="F263" s="39">
        <f>Calculation!L230</f>
        <v>0.18912406459665632</v>
      </c>
      <c r="G263" s="35"/>
    </row>
    <row r="264" spans="2:7" x14ac:dyDescent="0.25">
      <c r="B264" s="66">
        <f>Calculation!A231</f>
        <v>42599</v>
      </c>
      <c r="C264" s="45">
        <v>17.600000000000001</v>
      </c>
      <c r="E264" s="38">
        <f>Calculation!K231</f>
        <v>0.18248111639538758</v>
      </c>
      <c r="F264" s="39">
        <f>Calculation!L231</f>
        <v>0.19597390254164632</v>
      </c>
      <c r="G264" s="35"/>
    </row>
    <row r="265" spans="2:7" x14ac:dyDescent="0.25">
      <c r="B265" s="66">
        <f>Calculation!A232</f>
        <v>42600</v>
      </c>
      <c r="C265" s="45">
        <v>18.399999999999999</v>
      </c>
      <c r="E265" s="38">
        <f>Calculation!K232</f>
        <v>0.17227595287826158</v>
      </c>
      <c r="F265" s="39">
        <f>Calculation!L232</f>
        <v>0.18501416182966235</v>
      </c>
      <c r="G265" s="35"/>
    </row>
    <row r="266" spans="2:7" x14ac:dyDescent="0.25">
      <c r="B266" s="66">
        <f>Calculation!A233</f>
        <v>42601</v>
      </c>
      <c r="C266" s="45">
        <v>20</v>
      </c>
      <c r="E266" s="38">
        <f>Calculation!K233</f>
        <v>0.10000075351236376</v>
      </c>
      <c r="F266" s="39">
        <f>Calculation!L233</f>
        <v>0.10739488178305841</v>
      </c>
      <c r="G266" s="35"/>
    </row>
    <row r="267" spans="2:7" x14ac:dyDescent="0.25">
      <c r="B267" s="66">
        <f>Calculation!A234</f>
        <v>42602</v>
      </c>
      <c r="C267" s="45">
        <v>19.2</v>
      </c>
      <c r="E267" s="38">
        <f>Calculation!K234</f>
        <v>0.10781051281930898</v>
      </c>
      <c r="F267" s="39">
        <f>Calculation!L234</f>
        <v>0.11578210035956468</v>
      </c>
      <c r="G267" s="35"/>
    </row>
    <row r="268" spans="2:7" x14ac:dyDescent="0.25">
      <c r="B268" s="66">
        <f>Calculation!A235</f>
        <v>42603</v>
      </c>
      <c r="C268" s="45">
        <v>17.600000000000001</v>
      </c>
      <c r="E268" s="38">
        <f>Calculation!K235</f>
        <v>0.18248111639538758</v>
      </c>
      <c r="F268" s="39">
        <f>Calculation!L235</f>
        <v>0.19597390254164632</v>
      </c>
      <c r="G268" s="35"/>
    </row>
    <row r="269" spans="2:7" x14ac:dyDescent="0.25">
      <c r="B269" s="66">
        <f>Calculation!A236</f>
        <v>42604</v>
      </c>
      <c r="C269" s="45">
        <v>17.399999999999999</v>
      </c>
      <c r="E269" s="38">
        <f>Calculation!K236</f>
        <v>0.18503240727466913</v>
      </c>
      <c r="F269" s="39">
        <f>Calculation!L236</f>
        <v>0.19871383771964235</v>
      </c>
      <c r="G269" s="35"/>
    </row>
    <row r="270" spans="2:7" x14ac:dyDescent="0.25">
      <c r="B270" s="66">
        <f>Calculation!A237</f>
        <v>42605</v>
      </c>
      <c r="C270" s="45">
        <v>21.7</v>
      </c>
      <c r="E270" s="38">
        <f>Calculation!K237</f>
        <v>0.13017965337011672</v>
      </c>
      <c r="F270" s="39">
        <f>Calculation!L237</f>
        <v>0.13980523139272832</v>
      </c>
      <c r="G270" s="35"/>
    </row>
    <row r="271" spans="2:7" x14ac:dyDescent="0.25">
      <c r="B271" s="66">
        <f>Calculation!A238</f>
        <v>42606</v>
      </c>
      <c r="C271" s="45">
        <v>24.3</v>
      </c>
      <c r="E271" s="38">
        <f>Calculation!K238</f>
        <v>9.7012871939457068E-2</v>
      </c>
      <c r="F271" s="39">
        <f>Calculation!L238</f>
        <v>0.10418607407878026</v>
      </c>
      <c r="G271" s="35"/>
    </row>
    <row r="272" spans="2:7" x14ac:dyDescent="0.25">
      <c r="B272" s="66">
        <f>Calculation!A239</f>
        <v>42607</v>
      </c>
      <c r="C272" s="45">
        <v>25.1</v>
      </c>
      <c r="E272" s="38">
        <f>Calculation!K239</f>
        <v>8.6807708422331042E-2</v>
      </c>
      <c r="F272" s="39">
        <f>Calculation!L239</f>
        <v>9.3226333366796268E-2</v>
      </c>
      <c r="G272" s="35"/>
    </row>
    <row r="273" spans="2:7" x14ac:dyDescent="0.25">
      <c r="B273" s="66">
        <f>Calculation!A240</f>
        <v>42608</v>
      </c>
      <c r="C273" s="45">
        <v>25.7</v>
      </c>
      <c r="E273" s="38">
        <f>Calculation!K240</f>
        <v>4.4356218450379181E-2</v>
      </c>
      <c r="F273" s="39">
        <f>Calculation!L240</f>
        <v>4.7635949425451352E-2</v>
      </c>
      <c r="G273" s="35"/>
    </row>
    <row r="274" spans="2:7" x14ac:dyDescent="0.25">
      <c r="B274" s="66">
        <f>Calculation!A241</f>
        <v>42609</v>
      </c>
      <c r="C274" s="45">
        <v>26.9</v>
      </c>
      <c r="E274" s="38">
        <f>Calculation!K241</f>
        <v>3.2641579489961381E-2</v>
      </c>
      <c r="F274" s="39">
        <f>Calculation!L241</f>
        <v>3.5055121560691974E-2</v>
      </c>
      <c r="G274" s="35"/>
    </row>
    <row r="275" spans="2:7" x14ac:dyDescent="0.25">
      <c r="B275" s="66">
        <f>Calculation!A242</f>
        <v>42610</v>
      </c>
      <c r="C275" s="45">
        <v>23.3</v>
      </c>
      <c r="E275" s="38">
        <f>Calculation!K242</f>
        <v>0.10976932633586461</v>
      </c>
      <c r="F275" s="39">
        <f>Calculation!L242</f>
        <v>0.11788574996876029</v>
      </c>
      <c r="G275" s="35"/>
    </row>
    <row r="276" spans="2:7" x14ac:dyDescent="0.25">
      <c r="B276" s="66">
        <f>Calculation!A243</f>
        <v>42611</v>
      </c>
      <c r="C276" s="45">
        <v>18.600000000000001</v>
      </c>
      <c r="E276" s="38">
        <f>Calculation!K243</f>
        <v>0.16972466199898004</v>
      </c>
      <c r="F276" s="39">
        <f>Calculation!L243</f>
        <v>0.18227422665166632</v>
      </c>
      <c r="G276" s="35"/>
    </row>
    <row r="277" spans="2:7" x14ac:dyDescent="0.25">
      <c r="B277" s="66">
        <f>Calculation!A244</f>
        <v>42612</v>
      </c>
      <c r="C277" s="45">
        <v>18.2</v>
      </c>
      <c r="E277" s="38">
        <f>Calculation!K244</f>
        <v>0.17482724375754308</v>
      </c>
      <c r="F277" s="39">
        <f>Calculation!L244</f>
        <v>0.18775409700765835</v>
      </c>
      <c r="G277" s="35"/>
    </row>
    <row r="278" spans="2:7" x14ac:dyDescent="0.25">
      <c r="B278" s="66">
        <f>Calculation!A245</f>
        <v>42613</v>
      </c>
      <c r="C278" s="45">
        <v>19.600000000000001</v>
      </c>
      <c r="E278" s="38">
        <f>Calculation!K245</f>
        <v>0.15696820760257252</v>
      </c>
      <c r="F278" s="39">
        <f>Calculation!L245</f>
        <v>0.16857455076168631</v>
      </c>
      <c r="G278" s="35"/>
    </row>
    <row r="279" spans="2:7" x14ac:dyDescent="0.25">
      <c r="B279" s="66">
        <f>Calculation!A246</f>
        <v>42614</v>
      </c>
      <c r="C279" s="45">
        <v>20.9</v>
      </c>
      <c r="E279" s="38">
        <f>Calculation!K246</f>
        <v>0.14038481688724275</v>
      </c>
      <c r="F279" s="39">
        <f>Calculation!L246</f>
        <v>0.15076497210471235</v>
      </c>
      <c r="G279" s="35"/>
    </row>
    <row r="280" spans="2:7" x14ac:dyDescent="0.25">
      <c r="B280" s="66">
        <f>Calculation!A247</f>
        <v>42615</v>
      </c>
      <c r="C280" s="45">
        <v>20.7</v>
      </c>
      <c r="E280" s="38">
        <f>Calculation!K247</f>
        <v>9.3167214118786729E-2</v>
      </c>
      <c r="F280" s="39">
        <f>Calculation!L247</f>
        <v>0.10005606552861547</v>
      </c>
      <c r="G280" s="35"/>
    </row>
    <row r="281" spans="2:7" x14ac:dyDescent="0.25">
      <c r="B281" s="66">
        <f>Calculation!A248</f>
        <v>42616</v>
      </c>
      <c r="C281" s="45">
        <v>21.6</v>
      </c>
      <c r="E281" s="38">
        <f>Calculation!K248</f>
        <v>8.4381234898473351E-2</v>
      </c>
      <c r="F281" s="39">
        <f>Calculation!L248</f>
        <v>9.0620444630045899E-2</v>
      </c>
      <c r="G281" s="35"/>
    </row>
    <row r="282" spans="2:7" x14ac:dyDescent="0.25">
      <c r="B282" s="66">
        <f>Calculation!A249</f>
        <v>42617</v>
      </c>
      <c r="C282" s="45">
        <v>17.8</v>
      </c>
      <c r="E282" s="38">
        <f>Calculation!K249</f>
        <v>0.17992982551610609</v>
      </c>
      <c r="F282" s="39">
        <f>Calculation!L249</f>
        <v>0.19323396736365034</v>
      </c>
      <c r="G282" s="35"/>
    </row>
    <row r="283" spans="2:7" x14ac:dyDescent="0.25">
      <c r="B283" s="66">
        <f>Calculation!A250</f>
        <v>42618</v>
      </c>
      <c r="C283" s="45">
        <v>17</v>
      </c>
      <c r="E283" s="38">
        <f>Calculation!K250</f>
        <v>0.19013498903323212</v>
      </c>
      <c r="F283" s="39">
        <f>Calculation!L250</f>
        <v>0.20419370807563436</v>
      </c>
      <c r="G283" s="35"/>
    </row>
    <row r="284" spans="2:7" x14ac:dyDescent="0.25">
      <c r="B284" s="66">
        <f>Calculation!A251</f>
        <v>42619</v>
      </c>
      <c r="C284" s="45">
        <v>17.899999999999999</v>
      </c>
      <c r="E284" s="38">
        <f>Calculation!K251</f>
        <v>0.17865418007646536</v>
      </c>
      <c r="F284" s="39">
        <f>Calculation!L251</f>
        <v>0.19186399977465235</v>
      </c>
      <c r="G284" s="35"/>
    </row>
    <row r="285" spans="2:7" x14ac:dyDescent="0.25">
      <c r="B285" s="66">
        <f>Calculation!A252</f>
        <v>42620</v>
      </c>
      <c r="C285" s="45">
        <v>19.399999999999999</v>
      </c>
      <c r="E285" s="38">
        <f>Calculation!K252</f>
        <v>0.15951949848185404</v>
      </c>
      <c r="F285" s="39">
        <f>Calculation!L252</f>
        <v>0.17131448593968235</v>
      </c>
      <c r="G285" s="35"/>
    </row>
    <row r="286" spans="2:7" x14ac:dyDescent="0.25">
      <c r="B286" s="66">
        <f>Calculation!A253</f>
        <v>42621</v>
      </c>
      <c r="C286" s="45">
        <v>22.1</v>
      </c>
      <c r="E286" s="38">
        <f>Calculation!K253</f>
        <v>0.12507707161155368</v>
      </c>
      <c r="F286" s="39">
        <f>Calculation!L253</f>
        <v>0.13432536103673631</v>
      </c>
      <c r="G286" s="35"/>
    </row>
    <row r="287" spans="2:7" x14ac:dyDescent="0.25">
      <c r="B287" s="66">
        <f>Calculation!A254</f>
        <v>42622</v>
      </c>
      <c r="C287" s="45">
        <v>20.399999999999999</v>
      </c>
      <c r="E287" s="38">
        <f>Calculation!K254</f>
        <v>9.6095873858891179E-2</v>
      </c>
      <c r="F287" s="39">
        <f>Calculation!L254</f>
        <v>0.1032012724948053</v>
      </c>
      <c r="G287" s="35"/>
    </row>
    <row r="288" spans="2:7" x14ac:dyDescent="0.25">
      <c r="B288" s="66">
        <f>Calculation!A255</f>
        <v>42623</v>
      </c>
      <c r="C288" s="45">
        <v>21.8</v>
      </c>
      <c r="E288" s="38">
        <f>Calculation!K255</f>
        <v>8.242879507173706E-2</v>
      </c>
      <c r="F288" s="39">
        <f>Calculation!L255</f>
        <v>8.8523639985919361E-2</v>
      </c>
      <c r="G288" s="35"/>
    </row>
    <row r="289" spans="2:7" x14ac:dyDescent="0.25">
      <c r="B289" s="66">
        <f>Calculation!A256</f>
        <v>42624</v>
      </c>
      <c r="C289" s="45">
        <v>21.6</v>
      </c>
      <c r="E289" s="38">
        <f>Calculation!K256</f>
        <v>0.13145529880975743</v>
      </c>
      <c r="F289" s="39">
        <f>Calculation!L256</f>
        <v>0.14117519898172631</v>
      </c>
      <c r="G289" s="35"/>
    </row>
    <row r="290" spans="2:7" x14ac:dyDescent="0.25">
      <c r="B290" s="66">
        <f>Calculation!A257</f>
        <v>42625</v>
      </c>
      <c r="C290" s="45">
        <v>23.3</v>
      </c>
      <c r="E290" s="38">
        <f>Calculation!K257</f>
        <v>0.10976932633586461</v>
      </c>
      <c r="F290" s="39">
        <f>Calculation!L257</f>
        <v>0.11788574996876029</v>
      </c>
      <c r="G290" s="35"/>
    </row>
    <row r="291" spans="2:7" x14ac:dyDescent="0.25">
      <c r="B291" s="66">
        <f>Calculation!A258</f>
        <v>42626</v>
      </c>
      <c r="C291" s="45">
        <v>24.9</v>
      </c>
      <c r="E291" s="38">
        <f>Calculation!K258</f>
        <v>8.9358999301612563E-2</v>
      </c>
      <c r="F291" s="39">
        <f>Calculation!L258</f>
        <v>9.5966268544792288E-2</v>
      </c>
      <c r="G291" s="35"/>
    </row>
    <row r="292" spans="2:7" x14ac:dyDescent="0.25">
      <c r="B292" s="66">
        <f>Calculation!A259</f>
        <v>42627</v>
      </c>
      <c r="C292" s="45">
        <v>24.2</v>
      </c>
      <c r="E292" s="38">
        <f>Calculation!K259</f>
        <v>9.8288517379097828E-2</v>
      </c>
      <c r="F292" s="39">
        <f>Calculation!L259</f>
        <v>0.10555604166777828</v>
      </c>
      <c r="G292" s="35"/>
    </row>
    <row r="293" spans="2:7" x14ac:dyDescent="0.25">
      <c r="B293" s="66">
        <f>Calculation!A260</f>
        <v>42628</v>
      </c>
      <c r="C293" s="45">
        <v>23.6</v>
      </c>
      <c r="E293" s="38">
        <f>Calculation!K260</f>
        <v>0.10594239001694233</v>
      </c>
      <c r="F293" s="39">
        <f>Calculation!L260</f>
        <v>0.11377584720176626</v>
      </c>
      <c r="G293" s="35"/>
    </row>
    <row r="294" spans="2:7" x14ac:dyDescent="0.25">
      <c r="B294" s="66">
        <f>Calculation!A261</f>
        <v>42629</v>
      </c>
      <c r="C294" s="45">
        <v>20.3</v>
      </c>
      <c r="E294" s="38">
        <f>Calculation!K261</f>
        <v>9.707209377225931E-2</v>
      </c>
      <c r="F294" s="39">
        <f>Calculation!L261</f>
        <v>0.10424967481686856</v>
      </c>
      <c r="G294" s="35"/>
    </row>
    <row r="295" spans="2:7" x14ac:dyDescent="0.25">
      <c r="B295" s="66">
        <f>Calculation!A262</f>
        <v>42630</v>
      </c>
      <c r="C295" s="45">
        <v>16</v>
      </c>
      <c r="E295" s="38">
        <f>Calculation!K262</f>
        <v>0.1390495500470898</v>
      </c>
      <c r="F295" s="39">
        <f>Calculation!L262</f>
        <v>0.14933097466558973</v>
      </c>
      <c r="G295" s="35"/>
    </row>
    <row r="296" spans="2:7" x14ac:dyDescent="0.25">
      <c r="B296" s="66">
        <f>Calculation!A263</f>
        <v>42631</v>
      </c>
      <c r="C296" s="45">
        <v>16.7</v>
      </c>
      <c r="E296" s="38">
        <f>Calculation!K263</f>
        <v>0.1939619253521544</v>
      </c>
      <c r="F296" s="39">
        <f>Calculation!L263</f>
        <v>0.20830361084262836</v>
      </c>
      <c r="G296" s="35"/>
    </row>
    <row r="297" spans="2:7" x14ac:dyDescent="0.25">
      <c r="B297" s="66">
        <f>Calculation!A264</f>
        <v>42632</v>
      </c>
      <c r="C297" s="45">
        <v>13.5</v>
      </c>
      <c r="E297" s="38">
        <f>Calculation!K264</f>
        <v>0.47614464595177552</v>
      </c>
      <c r="F297" s="39">
        <f>Calculation!L264</f>
        <v>0.51135112654231063</v>
      </c>
      <c r="G297" s="35"/>
    </row>
    <row r="298" spans="2:7" x14ac:dyDescent="0.25">
      <c r="B298" s="66">
        <f>Calculation!A265</f>
        <v>42633</v>
      </c>
      <c r="C298" s="45">
        <v>15.1</v>
      </c>
      <c r="E298" s="38">
        <f>Calculation!K265</f>
        <v>0.32256904083138993</v>
      </c>
      <c r="F298" s="39">
        <f>Calculation!L265</f>
        <v>0.34642002975186187</v>
      </c>
      <c r="G298" s="35"/>
    </row>
    <row r="299" spans="2:7" x14ac:dyDescent="0.25">
      <c r="B299" s="66">
        <f>Calculation!A266</f>
        <v>42634</v>
      </c>
      <c r="C299" s="45">
        <v>14.6</v>
      </c>
      <c r="E299" s="38">
        <f>Calculation!K266</f>
        <v>0.37056141743151039</v>
      </c>
      <c r="F299" s="39">
        <f>Calculation!L266</f>
        <v>0.39796099749887709</v>
      </c>
      <c r="G299" s="35"/>
    </row>
    <row r="300" spans="2:7" x14ac:dyDescent="0.25">
      <c r="B300" s="66">
        <f>Calculation!A267</f>
        <v>42635</v>
      </c>
      <c r="C300" s="45">
        <v>14.6</v>
      </c>
      <c r="E300" s="38">
        <f>Calculation!K267</f>
        <v>0.37056141743151039</v>
      </c>
      <c r="F300" s="39">
        <f>Calculation!L267</f>
        <v>0.39796099749887709</v>
      </c>
      <c r="G300" s="35"/>
    </row>
    <row r="301" spans="2:7" x14ac:dyDescent="0.25">
      <c r="B301" s="66">
        <f>Calculation!A268</f>
        <v>42636</v>
      </c>
      <c r="C301" s="45">
        <v>15.7</v>
      </c>
      <c r="E301" s="38">
        <f>Calculation!K268</f>
        <v>0.14197820978719425</v>
      </c>
      <c r="F301" s="39">
        <f>Calculation!L268</f>
        <v>0.15247618163177956</v>
      </c>
      <c r="G301" s="35"/>
    </row>
    <row r="302" spans="2:7" x14ac:dyDescent="0.25">
      <c r="B302" s="66">
        <f>Calculation!A269</f>
        <v>42637</v>
      </c>
      <c r="C302" s="45">
        <v>15.7</v>
      </c>
      <c r="E302" s="38">
        <f>Calculation!K269</f>
        <v>0.14197820978719425</v>
      </c>
      <c r="F302" s="39">
        <f>Calculation!L269</f>
        <v>0.15247618163177956</v>
      </c>
      <c r="G302" s="35"/>
    </row>
    <row r="303" spans="2:7" x14ac:dyDescent="0.25">
      <c r="B303" s="66">
        <f>Calculation!A270</f>
        <v>42638</v>
      </c>
      <c r="C303" s="45">
        <v>16.7</v>
      </c>
      <c r="E303" s="38">
        <f>Calculation!K270</f>
        <v>0.1939619253521544</v>
      </c>
      <c r="F303" s="39">
        <f>Calculation!L270</f>
        <v>0.20830361084262836</v>
      </c>
      <c r="G303" s="35"/>
    </row>
    <row r="304" spans="2:7" x14ac:dyDescent="0.25">
      <c r="B304" s="66">
        <f>Calculation!A271</f>
        <v>42639</v>
      </c>
      <c r="C304" s="45">
        <v>16.600000000000001</v>
      </c>
      <c r="E304" s="38">
        <f>Calculation!K271</f>
        <v>0.19523757079179513</v>
      </c>
      <c r="F304" s="39">
        <f>Calculation!L271</f>
        <v>0.20967357843162635</v>
      </c>
      <c r="G304" s="35"/>
    </row>
    <row r="305" spans="2:7" x14ac:dyDescent="0.25">
      <c r="B305" s="66">
        <f>Calculation!A272</f>
        <v>42640</v>
      </c>
      <c r="C305" s="45">
        <v>16.600000000000001</v>
      </c>
      <c r="E305" s="38">
        <f>Calculation!K272</f>
        <v>0.19523757079179513</v>
      </c>
      <c r="F305" s="39">
        <f>Calculation!L272</f>
        <v>0.20967357843162635</v>
      </c>
      <c r="G305" s="35"/>
    </row>
    <row r="306" spans="2:7" x14ac:dyDescent="0.25">
      <c r="B306" s="66">
        <f>Calculation!A273</f>
        <v>42641</v>
      </c>
      <c r="C306" s="45">
        <v>16.3</v>
      </c>
      <c r="E306" s="38">
        <f>Calculation!K273</f>
        <v>0.20738733699110057</v>
      </c>
      <c r="F306" s="39">
        <f>Calculation!L273</f>
        <v>0.2227217071590252</v>
      </c>
      <c r="G306" s="35"/>
    </row>
    <row r="307" spans="2:7" x14ac:dyDescent="0.25">
      <c r="B307" s="66">
        <f>Calculation!A274</f>
        <v>42642</v>
      </c>
      <c r="C307" s="45">
        <v>18.8</v>
      </c>
      <c r="E307" s="38">
        <f>Calculation!K274</f>
        <v>0.16717337111969854</v>
      </c>
      <c r="F307" s="39">
        <f>Calculation!L274</f>
        <v>0.17953429147367031</v>
      </c>
      <c r="G307" s="35"/>
    </row>
    <row r="308" spans="2:7" x14ac:dyDescent="0.25">
      <c r="B308" s="66">
        <f>Calculation!A275</f>
        <v>42643</v>
      </c>
      <c r="C308" s="45">
        <v>15.2</v>
      </c>
      <c r="E308" s="38">
        <f>Calculation!K275</f>
        <v>0.16652387922263556</v>
      </c>
      <c r="F308" s="39">
        <f>Calculation!L275</f>
        <v>0.1788367756744968</v>
      </c>
      <c r="G308" s="35"/>
    </row>
    <row r="309" spans="2:7" x14ac:dyDescent="0.25">
      <c r="B309" s="66">
        <f>Calculation!A276</f>
        <v>42644</v>
      </c>
      <c r="C309" s="45">
        <v>12.4</v>
      </c>
      <c r="E309" s="38">
        <f>Calculation!K276</f>
        <v>0.37739402223721452</v>
      </c>
      <c r="F309" s="39">
        <f>Calculation!L276</f>
        <v>0.40529881006134172</v>
      </c>
      <c r="G309" s="35"/>
    </row>
    <row r="310" spans="2:7" x14ac:dyDescent="0.25">
      <c r="B310" s="66">
        <f>Calculation!A277</f>
        <v>42645</v>
      </c>
      <c r="C310" s="45">
        <v>12.8</v>
      </c>
      <c r="E310" s="38">
        <f>Calculation!K277</f>
        <v>0.54333397319194421</v>
      </c>
      <c r="F310" s="39">
        <f>Calculation!L277</f>
        <v>0.58350848138813194</v>
      </c>
      <c r="G310" s="35"/>
    </row>
    <row r="311" spans="2:7" x14ac:dyDescent="0.25">
      <c r="B311" s="66">
        <f>Calculation!A278</f>
        <v>42646</v>
      </c>
      <c r="C311" s="45">
        <v>11.5</v>
      </c>
      <c r="E311" s="38">
        <f>Calculation!K278</f>
        <v>0.66811415235225757</v>
      </c>
      <c r="F311" s="39">
        <f>Calculation!L278</f>
        <v>0.71751499753037162</v>
      </c>
      <c r="G311" s="35"/>
    </row>
    <row r="312" spans="2:7" x14ac:dyDescent="0.25">
      <c r="B312" s="66">
        <f>Calculation!A279</f>
        <v>42647</v>
      </c>
      <c r="C312" s="45">
        <v>12.5</v>
      </c>
      <c r="E312" s="38">
        <f>Calculation!K279</f>
        <v>0.57212939915201644</v>
      </c>
      <c r="F312" s="39">
        <f>Calculation!L279</f>
        <v>0.61443306203634096</v>
      </c>
      <c r="G312" s="35"/>
    </row>
    <row r="313" spans="2:7" x14ac:dyDescent="0.25">
      <c r="B313" s="66">
        <f>Calculation!A280</f>
        <v>42648</v>
      </c>
      <c r="C313" s="45">
        <v>9.1</v>
      </c>
      <c r="E313" s="38">
        <f>Calculation!K280</f>
        <v>0.89847756003283596</v>
      </c>
      <c r="F313" s="39">
        <f>Calculation!L280</f>
        <v>0.96491164271604468</v>
      </c>
      <c r="G313" s="35"/>
    </row>
    <row r="314" spans="2:7" x14ac:dyDescent="0.25">
      <c r="B314" s="66">
        <f>Calculation!A281</f>
        <v>42649</v>
      </c>
      <c r="C314" s="45">
        <v>8.6999999999999993</v>
      </c>
      <c r="E314" s="38">
        <f>Calculation!K281</f>
        <v>0.93687146131293231</v>
      </c>
      <c r="F314" s="39">
        <f>Calculation!L281</f>
        <v>1.0061444169136569</v>
      </c>
      <c r="G314" s="35"/>
    </row>
    <row r="315" spans="2:7" x14ac:dyDescent="0.25">
      <c r="B315" s="66">
        <f>Calculation!A282</f>
        <v>42650</v>
      </c>
      <c r="C315" s="45">
        <v>10.9</v>
      </c>
      <c r="E315" s="38">
        <f>Calculation!K282</f>
        <v>0.49036017028073897</v>
      </c>
      <c r="F315" s="39">
        <f>Calculation!L282</f>
        <v>0.52661775705429437</v>
      </c>
      <c r="G315" s="35"/>
    </row>
    <row r="316" spans="2:7" x14ac:dyDescent="0.25">
      <c r="B316" s="66">
        <f>Calculation!A283</f>
        <v>42651</v>
      </c>
      <c r="C316" s="45">
        <v>8.6999999999999993</v>
      </c>
      <c r="E316" s="38">
        <f>Calculation!K283</f>
        <v>0.65604385407790822</v>
      </c>
      <c r="F316" s="39">
        <f>Calculation!L283</f>
        <v>0.70455221264395829</v>
      </c>
      <c r="G316" s="35"/>
    </row>
    <row r="317" spans="2:7" x14ac:dyDescent="0.25">
      <c r="B317" s="66">
        <f>Calculation!A284</f>
        <v>42652</v>
      </c>
      <c r="C317" s="45">
        <v>7.9</v>
      </c>
      <c r="E317" s="38">
        <f>Calculation!K284</f>
        <v>1.0136592638731252</v>
      </c>
      <c r="F317" s="39">
        <f>Calculation!L284</f>
        <v>1.0886099653088812</v>
      </c>
      <c r="G317" s="35"/>
    </row>
    <row r="318" spans="2:7" x14ac:dyDescent="0.25">
      <c r="B318" s="66">
        <f>Calculation!A285</f>
        <v>42653</v>
      </c>
      <c r="C318" s="45">
        <v>7.7</v>
      </c>
      <c r="E318" s="38">
        <f>Calculation!K285</f>
        <v>1.0328562145131732</v>
      </c>
      <c r="F318" s="39">
        <f>Calculation!L285</f>
        <v>1.1092263524076871</v>
      </c>
      <c r="G318" s="35"/>
    </row>
    <row r="319" spans="2:7" x14ac:dyDescent="0.25">
      <c r="B319" s="66">
        <f>Calculation!A286</f>
        <v>42654</v>
      </c>
      <c r="C319" s="45">
        <v>7.4</v>
      </c>
      <c r="E319" s="38">
        <f>Calculation!K286</f>
        <v>1.0616516404732455</v>
      </c>
      <c r="F319" s="39">
        <f>Calculation!L286</f>
        <v>1.1401509330558961</v>
      </c>
      <c r="G319" s="35"/>
    </row>
    <row r="320" spans="2:7" x14ac:dyDescent="0.25">
      <c r="B320" s="66">
        <f>Calculation!A287</f>
        <v>42655</v>
      </c>
      <c r="C320" s="45">
        <v>7.7</v>
      </c>
      <c r="E320" s="38">
        <f>Calculation!K287</f>
        <v>1.0328562145131732</v>
      </c>
      <c r="F320" s="39">
        <f>Calculation!L287</f>
        <v>1.1092263524076871</v>
      </c>
      <c r="G320" s="35"/>
    </row>
    <row r="321" spans="2:7" x14ac:dyDescent="0.25">
      <c r="B321" s="66">
        <f>Calculation!A288</f>
        <v>42656</v>
      </c>
      <c r="C321" s="45">
        <v>8.1999999999999993</v>
      </c>
      <c r="E321" s="38">
        <f>Calculation!K288</f>
        <v>0.98486383791305288</v>
      </c>
      <c r="F321" s="39">
        <f>Calculation!L288</f>
        <v>1.057685384660672</v>
      </c>
      <c r="G321" s="35"/>
    </row>
    <row r="322" spans="2:7" x14ac:dyDescent="0.25">
      <c r="B322" s="66">
        <f>Calculation!A289</f>
        <v>42657</v>
      </c>
      <c r="C322" s="45">
        <v>9.8000000000000007</v>
      </c>
      <c r="E322" s="38">
        <f>Calculation!K289</f>
        <v>0.57320201217932354</v>
      </c>
      <c r="F322" s="39">
        <f>Calculation!L289</f>
        <v>0.61558498484912627</v>
      </c>
      <c r="G322" s="35"/>
    </row>
    <row r="323" spans="2:7" x14ac:dyDescent="0.25">
      <c r="B323" s="66">
        <f>Calculation!A290</f>
        <v>42658</v>
      </c>
      <c r="C323" s="45">
        <v>10.3</v>
      </c>
      <c r="E323" s="38">
        <f>Calculation!K290</f>
        <v>0.53554662949814869</v>
      </c>
      <c r="F323" s="39">
        <f>Calculation!L290</f>
        <v>0.57514533585147531</v>
      </c>
      <c r="G323" s="35"/>
    </row>
    <row r="324" spans="2:7" x14ac:dyDescent="0.25">
      <c r="B324" s="66">
        <f>Calculation!A291</f>
        <v>42659</v>
      </c>
      <c r="C324" s="45">
        <v>10</v>
      </c>
      <c r="E324" s="38">
        <f>Calculation!K291</f>
        <v>0.81209128215261894</v>
      </c>
      <c r="F324" s="39">
        <f>Calculation!L291</f>
        <v>0.87213790077141717</v>
      </c>
      <c r="G324" s="35"/>
    </row>
    <row r="325" spans="2:7" x14ac:dyDescent="0.25">
      <c r="B325" s="66">
        <f>Calculation!A292</f>
        <v>42660</v>
      </c>
      <c r="C325" s="45">
        <v>11</v>
      </c>
      <c r="E325" s="38">
        <f>Calculation!K292</f>
        <v>0.71610652895237803</v>
      </c>
      <c r="F325" s="39">
        <f>Calculation!L292</f>
        <v>0.76905596527738673</v>
      </c>
      <c r="G325" s="35"/>
    </row>
    <row r="326" spans="2:7" x14ac:dyDescent="0.25">
      <c r="B326" s="66">
        <f>Calculation!A293</f>
        <v>42661</v>
      </c>
      <c r="C326" s="45">
        <v>11.9</v>
      </c>
      <c r="E326" s="38">
        <f>Calculation!K293</f>
        <v>0.62972025107216112</v>
      </c>
      <c r="F326" s="39">
        <f>Calculation!L293</f>
        <v>0.67628222333275934</v>
      </c>
      <c r="G326" s="35"/>
    </row>
    <row r="327" spans="2:7" x14ac:dyDescent="0.25">
      <c r="B327" s="66">
        <f>Calculation!A294</f>
        <v>42662</v>
      </c>
      <c r="C327" s="45">
        <v>7.7</v>
      </c>
      <c r="E327" s="38">
        <f>Calculation!K294</f>
        <v>1.0328562145131732</v>
      </c>
      <c r="F327" s="39">
        <f>Calculation!L294</f>
        <v>1.1092263524076871</v>
      </c>
      <c r="G327" s="35"/>
    </row>
    <row r="328" spans="2:7" x14ac:dyDescent="0.25">
      <c r="B328" s="66">
        <f>Calculation!A295</f>
        <v>42663</v>
      </c>
      <c r="C328" s="45">
        <v>7.1</v>
      </c>
      <c r="E328" s="38">
        <f>Calculation!K295</f>
        <v>1.0904470664333179</v>
      </c>
      <c r="F328" s="39">
        <f>Calculation!L295</f>
        <v>1.1710755137041056</v>
      </c>
      <c r="G328" s="35"/>
    </row>
    <row r="329" spans="2:7" x14ac:dyDescent="0.25">
      <c r="B329" s="66">
        <f>Calculation!A296</f>
        <v>42664</v>
      </c>
      <c r="C329" s="45">
        <v>6.7</v>
      </c>
      <c r="E329" s="38">
        <f>Calculation!K296</f>
        <v>0.80666538480260741</v>
      </c>
      <c r="F329" s="39">
        <f>Calculation!L296</f>
        <v>0.86631080863456189</v>
      </c>
      <c r="G329" s="35"/>
    </row>
    <row r="330" spans="2:7" x14ac:dyDescent="0.25">
      <c r="B330" s="66">
        <f>Calculation!A297</f>
        <v>42665</v>
      </c>
      <c r="C330" s="45">
        <v>6.7</v>
      </c>
      <c r="E330" s="38">
        <f>Calculation!K297</f>
        <v>0.80666538480260741</v>
      </c>
      <c r="F330" s="39">
        <f>Calculation!L297</f>
        <v>0.86631080863456189</v>
      </c>
      <c r="G330" s="35"/>
    </row>
    <row r="331" spans="2:7" x14ac:dyDescent="0.25">
      <c r="B331" s="66">
        <f>Calculation!A298</f>
        <v>42666</v>
      </c>
      <c r="C331" s="45">
        <v>6.7</v>
      </c>
      <c r="E331" s="38">
        <f>Calculation!K298</f>
        <v>1.1288409677134141</v>
      </c>
      <c r="F331" s="39">
        <f>Calculation!L298</f>
        <v>1.2123082879017175</v>
      </c>
      <c r="G331" s="35"/>
    </row>
    <row r="332" spans="2:7" x14ac:dyDescent="0.25">
      <c r="B332" s="66">
        <f>Calculation!A299</f>
        <v>42667</v>
      </c>
      <c r="C332" s="45">
        <v>7.6</v>
      </c>
      <c r="E332" s="38">
        <f>Calculation!K299</f>
        <v>1.0424546898331974</v>
      </c>
      <c r="F332" s="39">
        <f>Calculation!L299</f>
        <v>1.1195345459570902</v>
      </c>
      <c r="G332" s="35"/>
    </row>
    <row r="333" spans="2:7" x14ac:dyDescent="0.25">
      <c r="B333" s="66">
        <f>Calculation!A300</f>
        <v>42668</v>
      </c>
      <c r="C333" s="45">
        <v>9.1999999999999993</v>
      </c>
      <c r="E333" s="38">
        <f>Calculation!K300</f>
        <v>0.88887908471281185</v>
      </c>
      <c r="F333" s="39">
        <f>Calculation!L300</f>
        <v>0.95460344916664164</v>
      </c>
      <c r="G333" s="35"/>
    </row>
    <row r="334" spans="2:7" x14ac:dyDescent="0.25">
      <c r="B334" s="66">
        <f>Calculation!A301</f>
        <v>42669</v>
      </c>
      <c r="C334" s="45">
        <v>9</v>
      </c>
      <c r="E334" s="38">
        <f>Calculation!K301</f>
        <v>0.90807603535285997</v>
      </c>
      <c r="F334" s="39">
        <f>Calculation!L301</f>
        <v>0.97521983626544761</v>
      </c>
      <c r="G334" s="35"/>
    </row>
    <row r="335" spans="2:7" x14ac:dyDescent="0.25">
      <c r="B335" s="66">
        <f>Calculation!A302</f>
        <v>42670</v>
      </c>
      <c r="C335" s="45">
        <v>9.3000000000000007</v>
      </c>
      <c r="E335" s="38">
        <f>Calculation!K302</f>
        <v>0.87928060939278763</v>
      </c>
      <c r="F335" s="39">
        <f>Calculation!L302</f>
        <v>0.94429525561723837</v>
      </c>
      <c r="G335" s="35"/>
    </row>
    <row r="336" spans="2:7" x14ac:dyDescent="0.25">
      <c r="B336" s="66">
        <f>Calculation!A303</f>
        <v>42671</v>
      </c>
      <c r="C336" s="45">
        <v>11</v>
      </c>
      <c r="E336" s="38">
        <f>Calculation!K303</f>
        <v>0.482829093744504</v>
      </c>
      <c r="F336" s="39">
        <f>Calculation!L303</f>
        <v>0.51852982725476426</v>
      </c>
      <c r="G336" s="35"/>
    </row>
    <row r="337" spans="2:7" x14ac:dyDescent="0.25">
      <c r="B337" s="66">
        <f>Calculation!A304</f>
        <v>42672</v>
      </c>
      <c r="C337" s="45">
        <v>9.8000000000000007</v>
      </c>
      <c r="E337" s="38">
        <f>Calculation!K304</f>
        <v>0.57320201217932354</v>
      </c>
      <c r="F337" s="39">
        <f>Calculation!L304</f>
        <v>0.61558498484912627</v>
      </c>
      <c r="G337" s="35"/>
    </row>
    <row r="338" spans="2:7" x14ac:dyDescent="0.25">
      <c r="B338" s="66">
        <f>Calculation!A305</f>
        <v>42673</v>
      </c>
      <c r="C338" s="45">
        <v>8.6</v>
      </c>
      <c r="E338" s="38">
        <f>Calculation!K305</f>
        <v>0.94646993663295642</v>
      </c>
      <c r="F338" s="39">
        <f>Calculation!L305</f>
        <v>1.0164526104630598</v>
      </c>
      <c r="G338" s="35"/>
    </row>
    <row r="339" spans="2:7" x14ac:dyDescent="0.25">
      <c r="B339" s="66">
        <f>Calculation!A306</f>
        <v>42674</v>
      </c>
      <c r="C339" s="45">
        <v>9.8000000000000007</v>
      </c>
      <c r="E339" s="38">
        <f>Calculation!K306</f>
        <v>0.83128823279266717</v>
      </c>
      <c r="F339" s="39">
        <f>Calculation!L306</f>
        <v>0.89275428787022326</v>
      </c>
      <c r="G339" s="35"/>
    </row>
    <row r="340" spans="2:7" x14ac:dyDescent="0.25">
      <c r="B340" s="66">
        <f>Calculation!A307</f>
        <v>42675</v>
      </c>
      <c r="C340" s="45">
        <v>7.6</v>
      </c>
      <c r="E340" s="38">
        <f>Calculation!K307</f>
        <v>1.0424546898331974</v>
      </c>
      <c r="F340" s="39">
        <f>Calculation!L307</f>
        <v>1.1195345459570902</v>
      </c>
      <c r="G340" s="35"/>
    </row>
    <row r="341" spans="2:7" x14ac:dyDescent="0.25">
      <c r="B341" s="66">
        <f>Calculation!A308</f>
        <v>42676</v>
      </c>
      <c r="C341" s="45">
        <v>6.9</v>
      </c>
      <c r="E341" s="38">
        <f>Calculation!K308</f>
        <v>1.1096440170733661</v>
      </c>
      <c r="F341" s="39">
        <f>Calculation!L308</f>
        <v>1.1916919008029114</v>
      </c>
      <c r="G341" s="35"/>
    </row>
    <row r="342" spans="2:7" x14ac:dyDescent="0.25">
      <c r="B342" s="66">
        <f>Calculation!A309</f>
        <v>42677</v>
      </c>
      <c r="C342" s="45">
        <v>6.3</v>
      </c>
      <c r="E342" s="38">
        <f>Calculation!K309</f>
        <v>1.1672348689935106</v>
      </c>
      <c r="F342" s="39">
        <f>Calculation!L309</f>
        <v>1.2535410620993297</v>
      </c>
      <c r="G342" s="35"/>
    </row>
    <row r="343" spans="2:7" x14ac:dyDescent="0.25">
      <c r="B343" s="66">
        <f>Calculation!A310</f>
        <v>42678</v>
      </c>
      <c r="C343" s="45">
        <v>5.4</v>
      </c>
      <c r="E343" s="38">
        <f>Calculation!K310</f>
        <v>0.90456937977366192</v>
      </c>
      <c r="F343" s="39">
        <f>Calculation!L310</f>
        <v>0.97145389602845422</v>
      </c>
      <c r="G343" s="35"/>
    </row>
    <row r="344" spans="2:7" x14ac:dyDescent="0.25">
      <c r="B344" s="66">
        <f>Calculation!A311</f>
        <v>42679</v>
      </c>
      <c r="C344" s="45">
        <v>6.5</v>
      </c>
      <c r="E344" s="38">
        <f>Calculation!K311</f>
        <v>0.82172753787507735</v>
      </c>
      <c r="F344" s="39">
        <f>Calculation!L311</f>
        <v>0.88248666823362221</v>
      </c>
      <c r="G344" s="35"/>
    </row>
    <row r="345" spans="2:7" x14ac:dyDescent="0.25">
      <c r="B345" s="66">
        <f>Calculation!A312</f>
        <v>42680</v>
      </c>
      <c r="C345" s="45">
        <v>4.9000000000000004</v>
      </c>
      <c r="E345" s="38">
        <f>Calculation!K312</f>
        <v>1.301613523473848</v>
      </c>
      <c r="F345" s="39">
        <f>Calculation!L312</f>
        <v>1.3978557717909723</v>
      </c>
      <c r="G345" s="35"/>
    </row>
    <row r="346" spans="2:7" x14ac:dyDescent="0.25">
      <c r="B346" s="66">
        <f>Calculation!A313</f>
        <v>42681</v>
      </c>
      <c r="C346" s="45">
        <v>3.7</v>
      </c>
      <c r="E346" s="38">
        <f>Calculation!K313</f>
        <v>1.4167952273141373</v>
      </c>
      <c r="F346" s="39">
        <f>Calculation!L313</f>
        <v>1.5215540943838088</v>
      </c>
      <c r="G346" s="35"/>
    </row>
    <row r="347" spans="2:7" x14ac:dyDescent="0.25">
      <c r="B347" s="66">
        <f>Calculation!A314</f>
        <v>42682</v>
      </c>
      <c r="C347" s="45">
        <v>2.5</v>
      </c>
      <c r="E347" s="38">
        <f>Calculation!K314</f>
        <v>1.5319769311544265</v>
      </c>
      <c r="F347" s="39">
        <f>Calculation!L314</f>
        <v>1.6452524169766456</v>
      </c>
      <c r="G347" s="35"/>
    </row>
    <row r="348" spans="2:7" x14ac:dyDescent="0.25">
      <c r="B348" s="66">
        <f>Calculation!A315</f>
        <v>42683</v>
      </c>
      <c r="C348" s="45">
        <v>1.7</v>
      </c>
      <c r="E348" s="38">
        <f>Calculation!K315</f>
        <v>1.6087647337146194</v>
      </c>
      <c r="F348" s="39">
        <f>Calculation!L315</f>
        <v>1.7277179653718699</v>
      </c>
      <c r="G348" s="35"/>
    </row>
    <row r="349" spans="2:7" x14ac:dyDescent="0.25">
      <c r="B349" s="66">
        <f>Calculation!A316</f>
        <v>42684</v>
      </c>
      <c r="C349" s="45">
        <v>2.9</v>
      </c>
      <c r="E349" s="38">
        <f>Calculation!K316</f>
        <v>1.49358302987433</v>
      </c>
      <c r="F349" s="39">
        <f>Calculation!L316</f>
        <v>1.6040196427790332</v>
      </c>
      <c r="G349" s="35"/>
    </row>
    <row r="350" spans="2:7" x14ac:dyDescent="0.25">
      <c r="B350" s="66">
        <f>Calculation!A317</f>
        <v>42685</v>
      </c>
      <c r="C350" s="45">
        <v>2.7</v>
      </c>
      <c r="E350" s="38">
        <f>Calculation!K317</f>
        <v>1.1079084462520059</v>
      </c>
      <c r="F350" s="39">
        <f>Calculation!L317</f>
        <v>1.1898280006157689</v>
      </c>
      <c r="G350" s="35"/>
    </row>
    <row r="351" spans="2:7" x14ac:dyDescent="0.25">
      <c r="B351" s="66">
        <f>Calculation!A318</f>
        <v>42686</v>
      </c>
      <c r="C351" s="45">
        <v>-0.1</v>
      </c>
      <c r="E351" s="38">
        <f>Calculation!K318</f>
        <v>1.3187785892665849</v>
      </c>
      <c r="F351" s="39">
        <f>Calculation!L318</f>
        <v>1.4162900350026137</v>
      </c>
      <c r="G351" s="35"/>
    </row>
    <row r="352" spans="2:7" x14ac:dyDescent="0.25">
      <c r="B352" s="66">
        <f>Calculation!A319</f>
        <v>42687</v>
      </c>
      <c r="C352" s="45">
        <v>0.2</v>
      </c>
      <c r="E352" s="38">
        <f>Calculation!K319</f>
        <v>1.7527418635149807</v>
      </c>
      <c r="F352" s="39">
        <f>Calculation!L319</f>
        <v>1.8823408686129157</v>
      </c>
      <c r="G352" s="35"/>
    </row>
    <row r="353" spans="2:7" x14ac:dyDescent="0.25">
      <c r="B353" s="66">
        <f>Calculation!A320</f>
        <v>42688</v>
      </c>
      <c r="C353" s="45">
        <v>-0.4</v>
      </c>
      <c r="E353" s="38">
        <f>Calculation!K320</f>
        <v>1.8103327154351254</v>
      </c>
      <c r="F353" s="39">
        <f>Calculation!L320</f>
        <v>1.9441900299093338</v>
      </c>
      <c r="G353" s="35"/>
    </row>
    <row r="354" spans="2:7" x14ac:dyDescent="0.25">
      <c r="B354" s="66">
        <f>Calculation!A321</f>
        <v>42689</v>
      </c>
      <c r="C354" s="45">
        <v>1.7</v>
      </c>
      <c r="E354" s="38">
        <f>Calculation!K321</f>
        <v>1.6087647337146194</v>
      </c>
      <c r="F354" s="39">
        <f>Calculation!L321</f>
        <v>1.7277179653718699</v>
      </c>
      <c r="G354" s="35"/>
    </row>
    <row r="355" spans="2:7" x14ac:dyDescent="0.25">
      <c r="B355" s="66">
        <f>Calculation!A322</f>
        <v>42690</v>
      </c>
      <c r="C355" s="45">
        <v>7.1</v>
      </c>
      <c r="E355" s="38">
        <f>Calculation!K322</f>
        <v>1.0904470664333179</v>
      </c>
      <c r="F355" s="39">
        <f>Calculation!L322</f>
        <v>1.1710755137041056</v>
      </c>
      <c r="G355" s="35"/>
    </row>
    <row r="356" spans="2:7" x14ac:dyDescent="0.25">
      <c r="B356" s="66">
        <f>Calculation!A323</f>
        <v>42691</v>
      </c>
      <c r="C356" s="45">
        <v>9.4</v>
      </c>
      <c r="E356" s="38">
        <f>Calculation!K323</f>
        <v>0.86968213407276351</v>
      </c>
      <c r="F356" s="39">
        <f>Calculation!L323</f>
        <v>0.93398706206783522</v>
      </c>
      <c r="G356" s="35"/>
    </row>
    <row r="357" spans="2:7" x14ac:dyDescent="0.25">
      <c r="B357" s="66">
        <f>Calculation!A324</f>
        <v>42692</v>
      </c>
      <c r="C357" s="45">
        <v>8.1999999999999993</v>
      </c>
      <c r="E357" s="38">
        <f>Calculation!K324</f>
        <v>0.69369923675908307</v>
      </c>
      <c r="F357" s="39">
        <f>Calculation!L324</f>
        <v>0.74499186164160924</v>
      </c>
      <c r="G357" s="35"/>
    </row>
    <row r="358" spans="2:7" x14ac:dyDescent="0.25">
      <c r="B358" s="66">
        <f>Calculation!A325</f>
        <v>42693</v>
      </c>
      <c r="C358" s="45">
        <v>5.4</v>
      </c>
      <c r="E358" s="38">
        <f>Calculation!K325</f>
        <v>0.90456937977366192</v>
      </c>
      <c r="F358" s="39">
        <f>Calculation!L325</f>
        <v>0.97145389602845422</v>
      </c>
      <c r="G358" s="35"/>
    </row>
    <row r="359" spans="2:7" x14ac:dyDescent="0.25">
      <c r="B359" s="66">
        <f>Calculation!A326</f>
        <v>42694</v>
      </c>
      <c r="C359" s="45">
        <v>8.8000000000000007</v>
      </c>
      <c r="E359" s="38">
        <f>Calculation!K326</f>
        <v>0.92727298599290808</v>
      </c>
      <c r="F359" s="39">
        <f>Calculation!L326</f>
        <v>0.99583622336425348</v>
      </c>
      <c r="G359" s="35"/>
    </row>
    <row r="360" spans="2:7" x14ac:dyDescent="0.25">
      <c r="B360" s="66">
        <f>Calculation!A327</f>
        <v>42695</v>
      </c>
      <c r="C360" s="45">
        <v>11.6</v>
      </c>
      <c r="E360" s="38">
        <f>Calculation!K327</f>
        <v>0.65851567703223335</v>
      </c>
      <c r="F360" s="39">
        <f>Calculation!L327</f>
        <v>0.70720680398096847</v>
      </c>
      <c r="G360" s="35"/>
    </row>
    <row r="361" spans="2:7" x14ac:dyDescent="0.25">
      <c r="B361" s="66">
        <f>Calculation!A328</f>
        <v>42696</v>
      </c>
      <c r="C361" s="45">
        <v>9.9</v>
      </c>
      <c r="E361" s="38">
        <f>Calculation!K328</f>
        <v>0.82168975747264306</v>
      </c>
      <c r="F361" s="39">
        <f>Calculation!L328</f>
        <v>0.88244609432082011</v>
      </c>
      <c r="G361" s="35"/>
    </row>
    <row r="362" spans="2:7" x14ac:dyDescent="0.25">
      <c r="B362" s="66">
        <f>Calculation!A329</f>
        <v>42697</v>
      </c>
      <c r="C362" s="45">
        <v>8.6999999999999993</v>
      </c>
      <c r="E362" s="38">
        <f>Calculation!K329</f>
        <v>0.93687146131293231</v>
      </c>
      <c r="F362" s="39">
        <f>Calculation!L329</f>
        <v>1.0061444169136569</v>
      </c>
      <c r="G362" s="35"/>
    </row>
    <row r="363" spans="2:7" x14ac:dyDescent="0.25">
      <c r="B363" s="66">
        <f>Calculation!A330</f>
        <v>42698</v>
      </c>
      <c r="C363" s="45">
        <v>8.6999999999999993</v>
      </c>
      <c r="E363" s="38">
        <f>Calculation!K330</f>
        <v>0.93687146131293231</v>
      </c>
      <c r="F363" s="39">
        <f>Calculation!L330</f>
        <v>1.0061444169136569</v>
      </c>
      <c r="G363" s="35"/>
    </row>
    <row r="364" spans="2:7" x14ac:dyDescent="0.25">
      <c r="B364" s="66">
        <f>Calculation!A331</f>
        <v>42699</v>
      </c>
      <c r="C364" s="45">
        <v>4</v>
      </c>
      <c r="E364" s="38">
        <f>Calculation!K331</f>
        <v>1.0100044512809514</v>
      </c>
      <c r="F364" s="39">
        <f>Calculation!L331</f>
        <v>1.0846849132218765</v>
      </c>
      <c r="G364" s="35"/>
    </row>
    <row r="365" spans="2:7" x14ac:dyDescent="0.25">
      <c r="B365" s="66">
        <f>Calculation!A332</f>
        <v>42700</v>
      </c>
      <c r="C365" s="45">
        <v>1</v>
      </c>
      <c r="E365" s="38">
        <f>Calculation!K332</f>
        <v>1.2359367473680003</v>
      </c>
      <c r="F365" s="39">
        <f>Calculation!L332</f>
        <v>1.3273228072077818</v>
      </c>
      <c r="G365" s="35"/>
    </row>
    <row r="366" spans="2:7" x14ac:dyDescent="0.25">
      <c r="B366" s="66">
        <f>Calculation!A333</f>
        <v>42701</v>
      </c>
      <c r="C366" s="45">
        <v>2.6</v>
      </c>
      <c r="E366" s="38">
        <f>Calculation!K333</f>
        <v>1.5223784558344025</v>
      </c>
      <c r="F366" s="39">
        <f>Calculation!L333</f>
        <v>1.6349442234272424</v>
      </c>
      <c r="G366" s="35"/>
    </row>
    <row r="367" spans="2:7" x14ac:dyDescent="0.25">
      <c r="B367" s="66">
        <f>Calculation!A334</f>
        <v>42702</v>
      </c>
      <c r="C367" s="45">
        <v>-0.9</v>
      </c>
      <c r="E367" s="38">
        <f>Calculation!K334</f>
        <v>1.8583250920352459</v>
      </c>
      <c r="F367" s="39">
        <f>Calculation!L334</f>
        <v>1.9957309976563491</v>
      </c>
      <c r="G367" s="35"/>
    </row>
    <row r="368" spans="2:7" x14ac:dyDescent="0.25">
      <c r="B368" s="66">
        <f>Calculation!A335</f>
        <v>42703</v>
      </c>
      <c r="C368" s="45">
        <v>-3.2</v>
      </c>
      <c r="E368" s="38">
        <f>Calculation!K335</f>
        <v>2.0790900243957999</v>
      </c>
      <c r="F368" s="39">
        <f>Calculation!L335</f>
        <v>2.2328194492926188</v>
      </c>
      <c r="G368" s="35"/>
    </row>
    <row r="369" spans="2:7" x14ac:dyDescent="0.25">
      <c r="B369" s="66">
        <f>Calculation!A336</f>
        <v>42704</v>
      </c>
      <c r="C369" s="45">
        <v>-1.3</v>
      </c>
      <c r="E369" s="38">
        <f>Calculation!K336</f>
        <v>1.8967189933153423</v>
      </c>
      <c r="F369" s="39">
        <f>Calculation!L336</f>
        <v>2.0369637718539613</v>
      </c>
      <c r="G369" s="35"/>
    </row>
    <row r="370" spans="2:7" x14ac:dyDescent="0.25">
      <c r="B370" s="66">
        <f>Calculation!A337</f>
        <v>42705</v>
      </c>
      <c r="C370" s="45">
        <v>5</v>
      </c>
      <c r="E370" s="38">
        <f>Calculation!K337</f>
        <v>1.292015048153824</v>
      </c>
      <c r="F370" s="39">
        <f>Calculation!L337</f>
        <v>1.3875475782415692</v>
      </c>
      <c r="G370" s="35"/>
    </row>
    <row r="371" spans="2:7" x14ac:dyDescent="0.25">
      <c r="B371" s="66">
        <f>Calculation!A338</f>
        <v>42706</v>
      </c>
      <c r="C371" s="45">
        <v>4.5999999999999996</v>
      </c>
      <c r="E371" s="38">
        <f>Calculation!K338</f>
        <v>0.96481799206354169</v>
      </c>
      <c r="F371" s="39">
        <f>Calculation!L338</f>
        <v>1.0361573344246957</v>
      </c>
      <c r="G371" s="35"/>
    </row>
    <row r="372" spans="2:7" x14ac:dyDescent="0.25">
      <c r="B372" s="66">
        <f>Calculation!A339</f>
        <v>42707</v>
      </c>
      <c r="C372" s="45">
        <v>-3.1</v>
      </c>
      <c r="E372" s="38">
        <f>Calculation!K339</f>
        <v>1.5447108853536338</v>
      </c>
      <c r="F372" s="39">
        <f>Calculation!L339</f>
        <v>1.6589279289885193</v>
      </c>
      <c r="G372" s="35"/>
    </row>
    <row r="373" spans="2:7" x14ac:dyDescent="0.25">
      <c r="B373" s="66">
        <f>Calculation!A340</f>
        <v>42708</v>
      </c>
      <c r="C373" s="45">
        <v>-4.5</v>
      </c>
      <c r="E373" s="38">
        <f>Calculation!K340</f>
        <v>2.2038702035561135</v>
      </c>
      <c r="F373" s="39">
        <f>Calculation!L340</f>
        <v>2.3668259654348587</v>
      </c>
      <c r="G373" s="35"/>
    </row>
    <row r="374" spans="2:7" x14ac:dyDescent="0.25">
      <c r="B374" s="66">
        <f>Calculation!A341</f>
        <v>42709</v>
      </c>
      <c r="C374" s="45">
        <v>-3.9</v>
      </c>
      <c r="E374" s="38">
        <f>Calculation!K341</f>
        <v>2.1462793516359691</v>
      </c>
      <c r="F374" s="39">
        <f>Calculation!L341</f>
        <v>2.3049768041384402</v>
      </c>
      <c r="G374" s="35"/>
    </row>
    <row r="375" spans="2:7" x14ac:dyDescent="0.25">
      <c r="B375" s="66">
        <f>Calculation!A342</f>
        <v>42710</v>
      </c>
      <c r="C375" s="45">
        <v>-3</v>
      </c>
      <c r="E375" s="38">
        <f>Calculation!K342</f>
        <v>2.0598930737557519</v>
      </c>
      <c r="F375" s="39">
        <f>Calculation!L342</f>
        <v>2.2122030621938129</v>
      </c>
      <c r="G375" s="35"/>
    </row>
    <row r="376" spans="2:7" x14ac:dyDescent="0.25">
      <c r="B376" s="66">
        <f>Calculation!A343</f>
        <v>42711</v>
      </c>
      <c r="C376" s="45">
        <v>-1.5</v>
      </c>
      <c r="E376" s="38">
        <f>Calculation!K343</f>
        <v>1.9159159439553903</v>
      </c>
      <c r="F376" s="39">
        <f>Calculation!L343</f>
        <v>2.0575801589527671</v>
      </c>
      <c r="G376" s="35"/>
    </row>
    <row r="377" spans="2:7" x14ac:dyDescent="0.25">
      <c r="B377" s="66">
        <f>Calculation!A344</f>
        <v>42712</v>
      </c>
      <c r="C377" s="45">
        <v>0.1</v>
      </c>
      <c r="E377" s="38">
        <f>Calculation!K344</f>
        <v>1.762340338835005</v>
      </c>
      <c r="F377" s="39">
        <f>Calculation!L344</f>
        <v>1.8926490621623187</v>
      </c>
      <c r="G377" s="35"/>
    </row>
    <row r="378" spans="2:7" x14ac:dyDescent="0.25">
      <c r="B378" s="66">
        <f>Calculation!A345</f>
        <v>42713</v>
      </c>
      <c r="C378" s="45">
        <v>3.1</v>
      </c>
      <c r="E378" s="38">
        <f>Calculation!K345</f>
        <v>1.0777841401070662</v>
      </c>
      <c r="F378" s="39">
        <f>Calculation!L345</f>
        <v>1.1574762814176485</v>
      </c>
      <c r="G378" s="35"/>
    </row>
    <row r="379" spans="2:7" x14ac:dyDescent="0.25">
      <c r="B379" s="66">
        <f>Calculation!A346</f>
        <v>42714</v>
      </c>
      <c r="C379" s="45">
        <v>5.4</v>
      </c>
      <c r="E379" s="38">
        <f>Calculation!K346</f>
        <v>0.90456937977366192</v>
      </c>
      <c r="F379" s="39">
        <f>Calculation!L346</f>
        <v>0.97145389602845422</v>
      </c>
      <c r="G379" s="35"/>
    </row>
    <row r="380" spans="2:7" x14ac:dyDescent="0.25">
      <c r="B380" s="66">
        <f>Calculation!A347</f>
        <v>42715</v>
      </c>
      <c r="C380" s="45">
        <v>6.9</v>
      </c>
      <c r="E380" s="38">
        <f>Calculation!K347</f>
        <v>1.1096440170733661</v>
      </c>
      <c r="F380" s="39">
        <f>Calculation!L347</f>
        <v>1.1916919008029114</v>
      </c>
      <c r="G380" s="35"/>
    </row>
    <row r="381" spans="2:7" x14ac:dyDescent="0.25">
      <c r="B381" s="66">
        <f>Calculation!A348</f>
        <v>42716</v>
      </c>
      <c r="C381" s="45">
        <v>7</v>
      </c>
      <c r="E381" s="38">
        <f>Calculation!K348</f>
        <v>1.1000455417533419</v>
      </c>
      <c r="F381" s="39">
        <f>Calculation!L348</f>
        <v>1.1813837072535085</v>
      </c>
      <c r="G381" s="35"/>
    </row>
    <row r="382" spans="2:7" x14ac:dyDescent="0.25">
      <c r="B382" s="66">
        <f>Calculation!A349</f>
        <v>42717</v>
      </c>
      <c r="C382" s="45">
        <v>4.4000000000000004</v>
      </c>
      <c r="E382" s="38">
        <f>Calculation!K349</f>
        <v>1.3496059000739686</v>
      </c>
      <c r="F382" s="39">
        <f>Calculation!L349</f>
        <v>1.4493967395379879</v>
      </c>
      <c r="G382" s="35"/>
    </row>
    <row r="383" spans="2:7" x14ac:dyDescent="0.25">
      <c r="B383" s="66">
        <f>Calculation!A350</f>
        <v>42718</v>
      </c>
      <c r="C383" s="45">
        <v>5</v>
      </c>
      <c r="E383" s="38">
        <f>Calculation!K350</f>
        <v>1.292015048153824</v>
      </c>
      <c r="F383" s="39">
        <f>Calculation!L350</f>
        <v>1.3875475782415692</v>
      </c>
      <c r="G383" s="35"/>
    </row>
    <row r="384" spans="2:7" x14ac:dyDescent="0.25">
      <c r="B384" s="66">
        <f>Calculation!A351</f>
        <v>42719</v>
      </c>
      <c r="C384" s="45">
        <v>5.4</v>
      </c>
      <c r="E384" s="38">
        <f>Calculation!K351</f>
        <v>1.2536211468737275</v>
      </c>
      <c r="F384" s="39">
        <f>Calculation!L351</f>
        <v>1.3463148040439572</v>
      </c>
      <c r="G384" s="35"/>
    </row>
    <row r="385" spans="2:7" x14ac:dyDescent="0.25">
      <c r="B385" s="66">
        <f>Calculation!A352</f>
        <v>42720</v>
      </c>
      <c r="C385" s="45">
        <v>2.5</v>
      </c>
      <c r="E385" s="38">
        <f>Calculation!K352</f>
        <v>1.1229705993244758</v>
      </c>
      <c r="F385" s="39">
        <f>Calculation!L352</f>
        <v>1.2060038602148293</v>
      </c>
      <c r="G385" s="35"/>
    </row>
    <row r="386" spans="2:7" x14ac:dyDescent="0.25">
      <c r="B386" s="66">
        <f>Calculation!A353</f>
        <v>42721</v>
      </c>
      <c r="C386" s="45">
        <v>0.4</v>
      </c>
      <c r="E386" s="38">
        <f>Calculation!K353</f>
        <v>1.2811232065854101</v>
      </c>
      <c r="F386" s="39">
        <f>Calculation!L353</f>
        <v>1.3758503860049629</v>
      </c>
      <c r="G386" s="35"/>
    </row>
    <row r="387" spans="2:7" x14ac:dyDescent="0.25">
      <c r="B387" s="66">
        <f>Calculation!A354</f>
        <v>42722</v>
      </c>
      <c r="C387" s="45">
        <v>3.2</v>
      </c>
      <c r="E387" s="38">
        <f>Calculation!K354</f>
        <v>1.4647876039142578</v>
      </c>
      <c r="F387" s="39">
        <f>Calculation!L354</f>
        <v>1.5730950621308242</v>
      </c>
      <c r="G387" s="35"/>
    </row>
    <row r="388" spans="2:7" x14ac:dyDescent="0.25">
      <c r="B388" s="66">
        <f>Calculation!A355</f>
        <v>42723</v>
      </c>
      <c r="C388" s="45">
        <v>3.1</v>
      </c>
      <c r="E388" s="38">
        <f>Calculation!K355</f>
        <v>1.4743860792342818</v>
      </c>
      <c r="F388" s="39">
        <f>Calculation!L355</f>
        <v>1.5834032556802271</v>
      </c>
      <c r="G388" s="35"/>
    </row>
    <row r="389" spans="2:7" x14ac:dyDescent="0.25">
      <c r="B389" s="66">
        <f>Calculation!A356</f>
        <v>42724</v>
      </c>
      <c r="C389" s="45">
        <v>-0.9</v>
      </c>
      <c r="E389" s="38">
        <f>Calculation!K356</f>
        <v>1.8583250920352459</v>
      </c>
      <c r="F389" s="39">
        <f>Calculation!L356</f>
        <v>1.9957309976563491</v>
      </c>
      <c r="G389" s="35"/>
    </row>
    <row r="390" spans="2:7" x14ac:dyDescent="0.25">
      <c r="B390" s="66">
        <f>Calculation!A357</f>
        <v>42725</v>
      </c>
      <c r="C390" s="45">
        <v>-0.6</v>
      </c>
      <c r="E390" s="38">
        <f>Calculation!K357</f>
        <v>1.8295296660751736</v>
      </c>
      <c r="F390" s="39">
        <f>Calculation!L357</f>
        <v>1.9648064170081398</v>
      </c>
      <c r="G390" s="35"/>
    </row>
    <row r="391" spans="2:7" x14ac:dyDescent="0.25">
      <c r="B391" s="66">
        <f>Calculation!A358</f>
        <v>42726</v>
      </c>
      <c r="C391" s="45">
        <v>0.5</v>
      </c>
      <c r="E391" s="38">
        <f>Calculation!K358</f>
        <v>1.7239464375549085</v>
      </c>
      <c r="F391" s="39">
        <f>Calculation!L358</f>
        <v>1.8514162879647065</v>
      </c>
      <c r="G391" s="35"/>
    </row>
    <row r="392" spans="2:7" x14ac:dyDescent="0.25">
      <c r="B392" s="66">
        <f>Calculation!A359</f>
        <v>42727</v>
      </c>
      <c r="C392" s="45">
        <v>2.2999999999999998</v>
      </c>
      <c r="E392" s="38">
        <f>Calculation!K359</f>
        <v>1.1380327523969458</v>
      </c>
      <c r="F392" s="39">
        <f>Calculation!L359</f>
        <v>1.2221797198138897</v>
      </c>
      <c r="G392" s="35"/>
    </row>
    <row r="393" spans="2:7" x14ac:dyDescent="0.25">
      <c r="B393" s="66">
        <f>Calculation!A360</f>
        <v>42728</v>
      </c>
      <c r="C393" s="45">
        <v>5.3</v>
      </c>
      <c r="E393" s="38">
        <f>Calculation!K360</f>
        <v>0.91210045630989689</v>
      </c>
      <c r="F393" s="39">
        <f>Calculation!L360</f>
        <v>0.97954182582798432</v>
      </c>
      <c r="G393" s="35"/>
    </row>
    <row r="394" spans="2:7" x14ac:dyDescent="0.25">
      <c r="B394" s="66">
        <f>Calculation!A361</f>
        <v>42729</v>
      </c>
      <c r="C394" s="45">
        <v>7.1</v>
      </c>
      <c r="E394" s="38">
        <f>Calculation!K361</f>
        <v>1.0904470664333179</v>
      </c>
      <c r="F394" s="39">
        <f>Calculation!L361</f>
        <v>1.1710755137041056</v>
      </c>
      <c r="G394" s="35"/>
    </row>
    <row r="395" spans="2:7" x14ac:dyDescent="0.25">
      <c r="B395" s="66">
        <f>Calculation!A362</f>
        <v>42730</v>
      </c>
      <c r="C395" s="45">
        <v>7</v>
      </c>
      <c r="E395" s="38">
        <f>Calculation!K362</f>
        <v>1.1000455417533419</v>
      </c>
      <c r="F395" s="39">
        <f>Calculation!L362</f>
        <v>1.1813837072535085</v>
      </c>
      <c r="G395" s="35"/>
    </row>
    <row r="396" spans="2:7" x14ac:dyDescent="0.25">
      <c r="B396" s="66">
        <f>Calculation!A363</f>
        <v>42731</v>
      </c>
      <c r="C396" s="45">
        <v>6</v>
      </c>
      <c r="E396" s="38">
        <f>Calculation!K363</f>
        <v>1.196030294953583</v>
      </c>
      <c r="F396" s="39">
        <f>Calculation!L363</f>
        <v>1.2844656427475389</v>
      </c>
      <c r="G396" s="35"/>
    </row>
    <row r="397" spans="2:7" x14ac:dyDescent="0.25">
      <c r="B397" s="66">
        <f>Calculation!A364</f>
        <v>42732</v>
      </c>
      <c r="C397" s="45">
        <v>5.3</v>
      </c>
      <c r="E397" s="38">
        <f>Calculation!K364</f>
        <v>1.2632196221937517</v>
      </c>
      <c r="F397" s="39">
        <f>Calculation!L364</f>
        <v>1.3566229975933601</v>
      </c>
      <c r="G397" s="35"/>
    </row>
    <row r="398" spans="2:7" x14ac:dyDescent="0.25">
      <c r="B398" s="66">
        <f>Calculation!A365</f>
        <v>42733</v>
      </c>
      <c r="C398" s="45">
        <v>1.8</v>
      </c>
      <c r="E398" s="38">
        <f>Calculation!K365</f>
        <v>1.5991662583945951</v>
      </c>
      <c r="F398" s="39">
        <f>Calculation!L365</f>
        <v>1.7174097718224668</v>
      </c>
      <c r="G398" s="35"/>
    </row>
    <row r="399" spans="2:7" x14ac:dyDescent="0.25">
      <c r="B399" s="66">
        <f>Calculation!A366</f>
        <v>42734</v>
      </c>
      <c r="C399" s="45">
        <v>-1</v>
      </c>
      <c r="E399" s="38">
        <f>Calculation!K366</f>
        <v>1.3865582780926997</v>
      </c>
      <c r="F399" s="39">
        <f>Calculation!L366</f>
        <v>1.4890814031983854</v>
      </c>
      <c r="G399" s="35"/>
    </row>
    <row r="400" spans="2:7" ht="15.75" thickBot="1" x14ac:dyDescent="0.3">
      <c r="B400" s="67">
        <f>IF((MOD(C31,4)=0)-(MOD(C31,100)=0)+(MOD(C31,400)=0)=0,#N/A,Calculation!A367)</f>
        <v>42735</v>
      </c>
      <c r="C400" s="46">
        <v>-3.4</v>
      </c>
      <c r="E400" s="40">
        <f>IF((MOD(C31,4)=0)-(MOD(C31,100)=0)+(MOD(C31,400)=0)=0,#N/A,Calculation!K367)</f>
        <v>1.5673041149623388</v>
      </c>
      <c r="F400" s="41">
        <f>IF((MOD(C31,4)=0)-(MOD(C31,100)=0)+(MOD(C31,400)=0)=0,#N/A,Calculation!L367)</f>
        <v>1.6831917183871099</v>
      </c>
      <c r="G400" s="35"/>
    </row>
    <row r="401" s="35" customFormat="1" x14ac:dyDescent="0.25"/>
    <row r="402" s="35" customFormat="1" x14ac:dyDescent="0.25"/>
    <row r="403" s="35" customFormat="1" x14ac:dyDescent="0.25"/>
    <row r="404" s="35" customFormat="1" x14ac:dyDescent="0.25"/>
    <row r="405" s="35" customFormat="1" x14ac:dyDescent="0.25"/>
    <row r="406" s="35" customFormat="1" x14ac:dyDescent="0.25"/>
    <row r="407" s="35" customFormat="1" x14ac:dyDescent="0.25"/>
    <row r="408" s="35" customFormat="1" x14ac:dyDescent="0.25"/>
    <row r="409" s="35" customFormat="1" x14ac:dyDescent="0.25"/>
    <row r="410" s="35" customFormat="1" x14ac:dyDescent="0.25"/>
    <row r="411" s="35" customFormat="1" x14ac:dyDescent="0.25"/>
    <row r="412" s="35" customFormat="1" x14ac:dyDescent="0.25"/>
    <row r="413" s="35" customFormat="1" x14ac:dyDescent="0.25"/>
    <row r="414" s="35" customFormat="1" x14ac:dyDescent="0.25"/>
    <row r="415" s="35" customFormat="1" x14ac:dyDescent="0.25"/>
    <row r="416" s="35" customFormat="1" x14ac:dyDescent="0.25"/>
    <row r="417" s="35" customFormat="1" x14ac:dyDescent="0.25"/>
    <row r="418" s="35" customFormat="1" x14ac:dyDescent="0.25"/>
    <row r="419" s="35" customFormat="1" x14ac:dyDescent="0.25"/>
    <row r="420" s="35" customFormat="1" x14ac:dyDescent="0.25"/>
    <row r="421" s="35" customFormat="1" x14ac:dyDescent="0.25"/>
    <row r="422" s="35" customFormat="1" x14ac:dyDescent="0.25"/>
    <row r="423" s="35" customFormat="1" x14ac:dyDescent="0.25"/>
    <row r="424" s="35" customFormat="1" x14ac:dyDescent="0.25"/>
    <row r="425" s="35" customFormat="1" x14ac:dyDescent="0.25"/>
    <row r="426" s="35" customFormat="1" x14ac:dyDescent="0.25"/>
    <row r="427" s="35" customFormat="1" x14ac:dyDescent="0.25"/>
    <row r="428" s="35" customFormat="1" x14ac:dyDescent="0.25"/>
    <row r="429" s="35" customFormat="1" x14ac:dyDescent="0.25"/>
    <row r="430" s="35" customFormat="1" x14ac:dyDescent="0.25"/>
    <row r="431" s="35" customFormat="1" x14ac:dyDescent="0.25"/>
    <row r="432" s="35" customFormat="1" x14ac:dyDescent="0.25"/>
    <row r="433" s="35" customFormat="1" x14ac:dyDescent="0.25"/>
    <row r="434" s="35" customFormat="1" x14ac:dyDescent="0.25"/>
    <row r="435" s="35" customFormat="1" x14ac:dyDescent="0.25"/>
    <row r="436" s="35" customFormat="1" x14ac:dyDescent="0.25"/>
    <row r="437" s="35" customFormat="1" x14ac:dyDescent="0.25"/>
    <row r="438" s="35" customFormat="1" x14ac:dyDescent="0.25"/>
    <row r="439" s="35" customFormat="1" x14ac:dyDescent="0.25"/>
    <row r="440" s="35" customFormat="1" x14ac:dyDescent="0.25"/>
    <row r="441" s="35" customFormat="1" x14ac:dyDescent="0.25"/>
    <row r="442" s="35" customFormat="1" x14ac:dyDescent="0.25"/>
    <row r="443" s="35" customFormat="1" x14ac:dyDescent="0.25"/>
    <row r="444" s="35" customFormat="1" x14ac:dyDescent="0.25"/>
    <row r="445" s="35" customFormat="1" x14ac:dyDescent="0.25"/>
    <row r="446" s="35" customFormat="1" x14ac:dyDescent="0.25"/>
    <row r="447" s="35" customFormat="1" x14ac:dyDescent="0.25"/>
    <row r="448" s="35" customFormat="1" x14ac:dyDescent="0.25"/>
    <row r="449" s="35" customFormat="1" x14ac:dyDescent="0.25"/>
    <row r="450" s="35" customFormat="1" x14ac:dyDescent="0.25"/>
    <row r="451" s="35" customFormat="1" x14ac:dyDescent="0.25"/>
    <row r="452" s="35" customFormat="1" x14ac:dyDescent="0.25"/>
    <row r="453" s="35" customFormat="1" x14ac:dyDescent="0.25"/>
    <row r="454" s="35" customFormat="1" x14ac:dyDescent="0.25"/>
    <row r="455" s="35" customFormat="1" x14ac:dyDescent="0.25"/>
    <row r="456" s="35" customFormat="1" x14ac:dyDescent="0.25"/>
    <row r="457" s="35" customFormat="1" x14ac:dyDescent="0.25"/>
    <row r="458" s="35" customFormat="1" x14ac:dyDescent="0.25"/>
    <row r="459" s="35" customFormat="1" x14ac:dyDescent="0.25"/>
    <row r="460" s="35" customFormat="1" x14ac:dyDescent="0.25"/>
    <row r="461" s="35" customFormat="1" x14ac:dyDescent="0.25"/>
    <row r="462" s="35" customFormat="1" x14ac:dyDescent="0.25"/>
    <row r="463" s="35" customFormat="1" x14ac:dyDescent="0.25"/>
    <row r="464" s="35" customFormat="1" x14ac:dyDescent="0.25"/>
    <row r="465" s="35" customFormat="1" x14ac:dyDescent="0.25"/>
    <row r="466" s="35" customFormat="1" x14ac:dyDescent="0.25"/>
    <row r="467" s="35" customFormat="1" x14ac:dyDescent="0.25"/>
    <row r="468" s="35" customFormat="1" x14ac:dyDescent="0.25"/>
    <row r="469" s="35" customFormat="1" x14ac:dyDescent="0.25"/>
    <row r="470" s="35" customFormat="1" x14ac:dyDescent="0.25"/>
    <row r="471" s="35" customFormat="1" x14ac:dyDescent="0.25"/>
    <row r="472" s="35" customFormat="1" x14ac:dyDescent="0.25"/>
    <row r="473" s="35" customFormat="1" x14ac:dyDescent="0.25"/>
    <row r="474" s="35" customFormat="1" x14ac:dyDescent="0.25"/>
    <row r="475" s="35" customFormat="1" x14ac:dyDescent="0.25"/>
    <row r="476" s="35" customFormat="1" x14ac:dyDescent="0.25"/>
    <row r="477" s="35" customFormat="1" x14ac:dyDescent="0.25"/>
    <row r="478" s="35" customFormat="1" x14ac:dyDescent="0.25"/>
    <row r="479" s="35" customFormat="1" x14ac:dyDescent="0.25"/>
    <row r="480" s="35" customFormat="1" x14ac:dyDescent="0.25"/>
    <row r="481" s="35" customFormat="1" x14ac:dyDescent="0.25"/>
    <row r="482" s="35" customFormat="1" x14ac:dyDescent="0.25"/>
    <row r="483" s="35" customFormat="1" x14ac:dyDescent="0.25"/>
    <row r="484" s="35" customFormat="1" x14ac:dyDescent="0.25"/>
    <row r="485" s="35" customFormat="1" x14ac:dyDescent="0.25"/>
    <row r="486" s="35" customFormat="1" x14ac:dyDescent="0.25"/>
    <row r="487" s="35" customFormat="1" x14ac:dyDescent="0.25"/>
    <row r="488" s="35" customFormat="1" x14ac:dyDescent="0.25"/>
    <row r="489" s="35" customFormat="1" x14ac:dyDescent="0.25"/>
    <row r="490" s="35" customFormat="1" x14ac:dyDescent="0.25"/>
    <row r="491" s="35" customFormat="1" x14ac:dyDescent="0.25"/>
    <row r="492" s="35" customFormat="1" x14ac:dyDescent="0.25"/>
    <row r="493" s="35" customFormat="1" x14ac:dyDescent="0.25"/>
    <row r="494" s="35" customFormat="1" x14ac:dyDescent="0.25"/>
    <row r="495" s="35" customFormat="1" x14ac:dyDescent="0.25"/>
    <row r="496" s="35" customFormat="1" x14ac:dyDescent="0.25"/>
    <row r="497" s="35" customFormat="1" x14ac:dyDescent="0.25"/>
    <row r="498" s="35" customFormat="1" x14ac:dyDescent="0.25"/>
    <row r="499" s="35" customFormat="1" x14ac:dyDescent="0.25"/>
    <row r="500" s="35" customFormat="1" x14ac:dyDescent="0.25"/>
    <row r="501" s="35" customFormat="1" x14ac:dyDescent="0.25"/>
    <row r="502" s="35" customFormat="1" x14ac:dyDescent="0.25"/>
    <row r="503" s="35" customFormat="1" x14ac:dyDescent="0.25"/>
    <row r="504" s="35" customFormat="1" x14ac:dyDescent="0.25"/>
    <row r="505" s="35" customFormat="1" x14ac:dyDescent="0.25"/>
    <row r="506" s="35" customFormat="1" x14ac:dyDescent="0.25"/>
    <row r="507" s="35" customFormat="1" x14ac:dyDescent="0.25"/>
    <row r="508" s="35" customFormat="1" x14ac:dyDescent="0.25"/>
    <row r="509" s="35" customFormat="1" x14ac:dyDescent="0.25"/>
    <row r="510" s="35" customFormat="1" x14ac:dyDescent="0.25"/>
    <row r="511" s="35" customFormat="1" x14ac:dyDescent="0.25"/>
    <row r="512" s="35" customFormat="1" x14ac:dyDescent="0.25"/>
    <row r="513" s="35" customFormat="1" x14ac:dyDescent="0.25"/>
    <row r="514" s="35" customFormat="1" x14ac:dyDescent="0.25"/>
    <row r="515" s="35" customFormat="1" x14ac:dyDescent="0.25"/>
    <row r="516" s="35" customFormat="1" x14ac:dyDescent="0.25"/>
    <row r="517" s="35" customFormat="1" x14ac:dyDescent="0.25"/>
    <row r="518" s="35" customFormat="1" x14ac:dyDescent="0.25"/>
    <row r="519" s="35" customFormat="1" x14ac:dyDescent="0.25"/>
    <row r="520" s="35" customFormat="1" x14ac:dyDescent="0.25"/>
    <row r="521" s="35" customFormat="1" x14ac:dyDescent="0.25"/>
    <row r="522" s="35" customFormat="1" x14ac:dyDescent="0.25"/>
    <row r="523" s="35" customFormat="1" x14ac:dyDescent="0.25"/>
    <row r="524" s="35" customFormat="1" x14ac:dyDescent="0.25"/>
    <row r="525" s="35" customFormat="1" x14ac:dyDescent="0.25"/>
    <row r="526" s="35" customFormat="1" x14ac:dyDescent="0.25"/>
    <row r="527" s="35" customFormat="1" x14ac:dyDescent="0.25"/>
    <row r="528" s="35" customFormat="1" x14ac:dyDescent="0.25"/>
    <row r="529" s="35" customFormat="1" x14ac:dyDescent="0.25"/>
    <row r="530" s="35" customFormat="1" x14ac:dyDescent="0.25"/>
    <row r="531" s="35" customFormat="1" x14ac:dyDescent="0.25"/>
    <row r="532" s="35" customFormat="1" x14ac:dyDescent="0.25"/>
    <row r="533" s="35" customFormat="1" x14ac:dyDescent="0.25"/>
    <row r="534" s="35" customFormat="1" x14ac:dyDescent="0.25"/>
    <row r="535" s="35" customFormat="1" x14ac:dyDescent="0.25"/>
    <row r="536" s="35" customFormat="1" x14ac:dyDescent="0.25"/>
    <row r="537" s="35" customFormat="1" x14ac:dyDescent="0.25"/>
    <row r="538" s="35" customFormat="1" x14ac:dyDescent="0.25"/>
    <row r="539" s="35" customFormat="1" x14ac:dyDescent="0.25"/>
    <row r="540" s="35" customFormat="1" x14ac:dyDescent="0.25"/>
    <row r="541" s="35" customFormat="1" x14ac:dyDescent="0.25"/>
    <row r="542" s="35" customFormat="1" x14ac:dyDescent="0.25"/>
    <row r="543" s="35" customFormat="1" x14ac:dyDescent="0.25"/>
    <row r="544" s="35" customFormat="1" x14ac:dyDescent="0.25"/>
    <row r="545" s="35" customFormat="1" x14ac:dyDescent="0.25"/>
    <row r="546" s="35" customFormat="1" x14ac:dyDescent="0.25"/>
    <row r="547" s="35" customFormat="1" x14ac:dyDescent="0.25"/>
    <row r="548" s="35" customFormat="1" x14ac:dyDescent="0.25"/>
    <row r="549" s="35" customFormat="1" x14ac:dyDescent="0.25"/>
    <row r="550" s="35" customFormat="1" x14ac:dyDescent="0.25"/>
    <row r="551" s="35" customFormat="1" x14ac:dyDescent="0.25"/>
    <row r="552" s="35" customFormat="1" x14ac:dyDescent="0.25"/>
    <row r="553" s="35" customFormat="1" x14ac:dyDescent="0.25"/>
    <row r="554" s="35" customFormat="1" x14ac:dyDescent="0.25"/>
    <row r="555" s="35" customFormat="1" x14ac:dyDescent="0.25"/>
    <row r="556" s="35" customFormat="1" x14ac:dyDescent="0.25"/>
    <row r="557" s="35" customFormat="1" x14ac:dyDescent="0.25"/>
    <row r="558" s="35" customFormat="1" x14ac:dyDescent="0.25"/>
    <row r="559" s="35" customFormat="1" x14ac:dyDescent="0.25"/>
    <row r="560" s="35" customFormat="1" x14ac:dyDescent="0.25"/>
    <row r="561" s="35" customFormat="1" x14ac:dyDescent="0.25"/>
    <row r="562" s="35" customFormat="1" x14ac:dyDescent="0.25"/>
    <row r="563" s="35" customFormat="1" x14ac:dyDescent="0.25"/>
    <row r="564" s="35" customFormat="1" x14ac:dyDescent="0.25"/>
    <row r="565" s="35" customFormat="1" x14ac:dyDescent="0.25"/>
    <row r="566" s="35" customFormat="1" x14ac:dyDescent="0.25"/>
    <row r="567" s="35" customFormat="1" x14ac:dyDescent="0.25"/>
    <row r="568" s="35" customFormat="1" x14ac:dyDescent="0.25"/>
    <row r="569" s="35" customFormat="1" x14ac:dyDescent="0.25"/>
    <row r="570" s="35" customFormat="1" x14ac:dyDescent="0.25"/>
    <row r="571" s="35" customFormat="1" x14ac:dyDescent="0.25"/>
    <row r="572" s="35" customFormat="1" x14ac:dyDescent="0.25"/>
    <row r="573" s="35" customFormat="1" x14ac:dyDescent="0.25"/>
    <row r="574" s="35" customFormat="1" x14ac:dyDescent="0.25"/>
    <row r="575" s="35" customFormat="1" x14ac:dyDescent="0.25"/>
    <row r="576" s="35" customFormat="1" x14ac:dyDescent="0.25"/>
    <row r="577" s="35" customFormat="1" x14ac:dyDescent="0.25"/>
    <row r="578" s="35" customFormat="1" x14ac:dyDescent="0.25"/>
    <row r="579" s="35" customFormat="1" x14ac:dyDescent="0.25"/>
    <row r="580" s="35" customFormat="1" x14ac:dyDescent="0.25"/>
    <row r="581" s="35" customFormat="1" x14ac:dyDescent="0.25"/>
    <row r="582" s="35" customFormat="1" x14ac:dyDescent="0.25"/>
    <row r="583" s="35" customFormat="1" x14ac:dyDescent="0.25"/>
    <row r="584" s="35" customFormat="1" x14ac:dyDescent="0.25"/>
    <row r="585" s="35" customFormat="1" x14ac:dyDescent="0.25"/>
    <row r="586" s="35" customFormat="1" x14ac:dyDescent="0.25"/>
    <row r="587" s="35" customFormat="1" x14ac:dyDescent="0.25"/>
    <row r="588" s="35" customFormat="1" x14ac:dyDescent="0.25"/>
    <row r="589" s="35" customFormat="1" x14ac:dyDescent="0.25"/>
    <row r="590" s="35" customFormat="1" x14ac:dyDescent="0.25"/>
    <row r="591" s="35" customFormat="1" x14ac:dyDescent="0.25"/>
    <row r="592" s="35" customFormat="1" x14ac:dyDescent="0.25"/>
    <row r="593" s="35" customFormat="1" x14ac:dyDescent="0.25"/>
    <row r="594" s="35" customFormat="1" x14ac:dyDescent="0.25"/>
    <row r="595" s="35" customFormat="1" x14ac:dyDescent="0.25"/>
    <row r="596" s="35" customFormat="1" x14ac:dyDescent="0.25"/>
    <row r="597" s="35" customFormat="1" x14ac:dyDescent="0.25"/>
    <row r="598" s="35" customFormat="1" x14ac:dyDescent="0.25"/>
    <row r="599" s="35" customFormat="1" x14ac:dyDescent="0.25"/>
    <row r="600" s="35" customFormat="1" x14ac:dyDescent="0.25"/>
    <row r="601" s="35" customFormat="1" x14ac:dyDescent="0.25"/>
    <row r="602" s="35" customFormat="1" x14ac:dyDescent="0.25"/>
    <row r="603" s="35" customFormat="1" x14ac:dyDescent="0.25"/>
    <row r="604" s="35" customFormat="1" x14ac:dyDescent="0.25"/>
    <row r="605" s="35" customFormat="1" x14ac:dyDescent="0.25"/>
    <row r="606" s="35" customFormat="1" x14ac:dyDescent="0.25"/>
    <row r="607" s="35" customFormat="1" x14ac:dyDescent="0.25"/>
    <row r="608" s="35" customFormat="1" x14ac:dyDescent="0.25"/>
    <row r="609" s="35" customFormat="1" x14ac:dyDescent="0.25"/>
    <row r="610" s="35" customFormat="1" x14ac:dyDescent="0.25"/>
    <row r="611" s="35" customFormat="1" x14ac:dyDescent="0.25"/>
    <row r="612" s="35" customFormat="1" x14ac:dyDescent="0.25"/>
    <row r="613" s="35" customFormat="1" x14ac:dyDescent="0.25"/>
    <row r="614" s="35" customFormat="1" x14ac:dyDescent="0.25"/>
    <row r="615" s="35" customFormat="1" x14ac:dyDescent="0.25"/>
    <row r="616" s="35" customFormat="1" x14ac:dyDescent="0.25"/>
    <row r="617" s="35" customFormat="1" x14ac:dyDescent="0.25"/>
    <row r="618" s="35" customFormat="1" x14ac:dyDescent="0.25"/>
    <row r="619" s="35" customFormat="1" x14ac:dyDescent="0.25"/>
    <row r="620" s="35" customFormat="1" x14ac:dyDescent="0.25"/>
    <row r="621" s="35" customFormat="1" x14ac:dyDescent="0.25"/>
    <row r="622" s="35" customFormat="1" x14ac:dyDescent="0.25"/>
    <row r="623" s="35" customFormat="1" x14ac:dyDescent="0.25"/>
    <row r="624" s="35" customFormat="1" x14ac:dyDescent="0.25"/>
    <row r="625" s="35" customFormat="1" x14ac:dyDescent="0.25"/>
    <row r="626" s="35" customFormat="1" x14ac:dyDescent="0.25"/>
    <row r="627" s="35" customFormat="1" x14ac:dyDescent="0.25"/>
    <row r="628" s="35" customFormat="1" x14ac:dyDescent="0.25"/>
    <row r="629" s="35" customFormat="1" x14ac:dyDescent="0.25"/>
    <row r="630" s="35" customFormat="1" x14ac:dyDescent="0.25"/>
    <row r="631" s="35" customFormat="1" x14ac:dyDescent="0.25"/>
    <row r="632" s="35" customFormat="1" x14ac:dyDescent="0.25"/>
    <row r="633" s="35" customFormat="1" x14ac:dyDescent="0.25"/>
    <row r="634" s="35" customFormat="1" x14ac:dyDescent="0.25"/>
    <row r="635" s="35" customFormat="1" x14ac:dyDescent="0.25"/>
    <row r="636" s="35" customFormat="1" x14ac:dyDescent="0.25"/>
    <row r="637" s="35" customFormat="1" x14ac:dyDescent="0.25"/>
    <row r="638" s="35" customFormat="1" x14ac:dyDescent="0.25"/>
    <row r="639" s="35" customFormat="1" x14ac:dyDescent="0.25"/>
    <row r="640" s="35" customFormat="1" x14ac:dyDescent="0.25"/>
    <row r="641" s="35" customFormat="1" x14ac:dyDescent="0.25"/>
    <row r="642" s="35" customFormat="1" x14ac:dyDescent="0.25"/>
    <row r="643" s="35" customFormat="1" x14ac:dyDescent="0.25"/>
    <row r="644" s="35" customFormat="1" x14ac:dyDescent="0.25"/>
    <row r="645" s="35" customFormat="1" x14ac:dyDescent="0.25"/>
    <row r="646" s="35" customFormat="1" x14ac:dyDescent="0.25"/>
    <row r="647" s="35" customFormat="1" x14ac:dyDescent="0.25"/>
    <row r="648" s="35" customFormat="1" x14ac:dyDescent="0.25"/>
    <row r="649" s="35" customFormat="1" x14ac:dyDescent="0.25"/>
    <row r="650" s="35" customFormat="1" x14ac:dyDescent="0.25"/>
    <row r="651" s="35" customFormat="1" x14ac:dyDescent="0.25"/>
    <row r="652" s="35" customFormat="1" x14ac:dyDescent="0.25"/>
    <row r="653" s="35" customFormat="1" x14ac:dyDescent="0.25"/>
    <row r="654" s="35" customFormat="1" x14ac:dyDescent="0.25"/>
    <row r="655" s="35" customFormat="1" x14ac:dyDescent="0.25"/>
    <row r="656" s="35" customFormat="1" x14ac:dyDescent="0.25"/>
    <row r="657" s="35" customFormat="1" x14ac:dyDescent="0.25"/>
    <row r="658" s="35" customFormat="1" x14ac:dyDescent="0.25"/>
    <row r="659" s="35" customFormat="1" x14ac:dyDescent="0.25"/>
    <row r="660" s="35" customFormat="1" x14ac:dyDescent="0.25"/>
    <row r="661" s="35" customFormat="1" x14ac:dyDescent="0.25"/>
    <row r="662" s="35" customFormat="1" x14ac:dyDescent="0.25"/>
    <row r="663" s="35" customFormat="1" x14ac:dyDescent="0.25"/>
    <row r="664" s="35" customFormat="1" x14ac:dyDescent="0.25"/>
    <row r="665" s="35" customFormat="1" x14ac:dyDescent="0.25"/>
    <row r="666" s="35" customFormat="1" x14ac:dyDescent="0.25"/>
    <row r="667" s="35" customFormat="1" x14ac:dyDescent="0.25"/>
    <row r="668" s="35" customFormat="1" x14ac:dyDescent="0.25"/>
    <row r="669" s="35" customFormat="1" x14ac:dyDescent="0.25"/>
    <row r="670" s="35" customFormat="1" x14ac:dyDescent="0.25"/>
    <row r="671" s="35" customFormat="1" x14ac:dyDescent="0.25"/>
    <row r="672" s="35" customFormat="1" x14ac:dyDescent="0.25"/>
    <row r="673" s="35" customFormat="1" x14ac:dyDescent="0.25"/>
    <row r="674" s="35" customFormat="1" x14ac:dyDescent="0.25"/>
    <row r="675" s="35" customFormat="1" x14ac:dyDescent="0.25"/>
    <row r="676" s="35" customFormat="1" x14ac:dyDescent="0.25"/>
    <row r="677" s="35" customFormat="1" x14ac:dyDescent="0.25"/>
    <row r="678" s="35" customFormat="1" x14ac:dyDescent="0.25"/>
    <row r="679" s="35" customFormat="1" x14ac:dyDescent="0.25"/>
    <row r="680" s="35" customFormat="1" x14ac:dyDescent="0.25"/>
    <row r="681" s="35" customFormat="1" x14ac:dyDescent="0.25"/>
    <row r="682" s="35" customFormat="1" x14ac:dyDescent="0.25"/>
    <row r="683" s="35" customFormat="1" x14ac:dyDescent="0.25"/>
    <row r="684" s="35" customFormat="1" x14ac:dyDescent="0.25"/>
    <row r="685" s="35" customFormat="1" x14ac:dyDescent="0.25"/>
    <row r="686" s="35" customFormat="1" x14ac:dyDescent="0.25"/>
    <row r="687" s="35" customFormat="1" x14ac:dyDescent="0.25"/>
    <row r="688" s="35" customFormat="1" x14ac:dyDescent="0.25"/>
    <row r="689" s="35" customFormat="1" x14ac:dyDescent="0.25"/>
    <row r="690" s="35" customFormat="1" x14ac:dyDescent="0.25"/>
    <row r="691" s="35" customFormat="1" x14ac:dyDescent="0.25"/>
    <row r="692" s="35" customFormat="1" x14ac:dyDescent="0.25"/>
    <row r="693" s="35" customFormat="1" x14ac:dyDescent="0.25"/>
    <row r="694" s="35" customFormat="1" x14ac:dyDescent="0.25"/>
    <row r="695" s="35" customFormat="1" x14ac:dyDescent="0.25"/>
    <row r="696" s="35" customFormat="1" x14ac:dyDescent="0.25"/>
    <row r="697" s="35" customFormat="1" x14ac:dyDescent="0.25"/>
    <row r="698" s="35" customFormat="1" x14ac:dyDescent="0.25"/>
    <row r="699" s="35" customFormat="1" x14ac:dyDescent="0.25"/>
    <row r="700" s="35" customFormat="1" x14ac:dyDescent="0.25"/>
    <row r="701" s="35" customFormat="1" x14ac:dyDescent="0.25"/>
    <row r="702" s="35" customFormat="1" x14ac:dyDescent="0.25"/>
    <row r="703" s="35" customFormat="1" x14ac:dyDescent="0.25"/>
    <row r="704" s="35" customFormat="1" x14ac:dyDescent="0.25"/>
    <row r="705" s="35" customFormat="1" x14ac:dyDescent="0.25"/>
    <row r="706" s="35" customFormat="1" x14ac:dyDescent="0.25"/>
    <row r="707" s="35" customFormat="1" x14ac:dyDescent="0.25"/>
    <row r="708" s="35" customFormat="1" x14ac:dyDescent="0.25"/>
    <row r="709" s="35" customFormat="1" x14ac:dyDescent="0.25"/>
    <row r="710" s="35" customFormat="1" x14ac:dyDescent="0.25"/>
    <row r="711" s="35" customFormat="1" x14ac:dyDescent="0.25"/>
    <row r="712" s="35" customFormat="1" x14ac:dyDescent="0.25"/>
    <row r="713" s="35" customFormat="1" x14ac:dyDescent="0.25"/>
    <row r="714" s="35" customFormat="1" x14ac:dyDescent="0.25"/>
    <row r="715" s="35" customFormat="1" x14ac:dyDescent="0.25"/>
    <row r="716" s="35" customFormat="1" x14ac:dyDescent="0.25"/>
    <row r="717" s="35" customFormat="1" x14ac:dyDescent="0.25"/>
    <row r="718" s="35" customFormat="1" x14ac:dyDescent="0.25"/>
    <row r="719" s="35" customFormat="1" x14ac:dyDescent="0.25"/>
    <row r="720" s="35" customFormat="1" x14ac:dyDescent="0.25"/>
    <row r="721" s="35" customFormat="1" x14ac:dyDescent="0.25"/>
    <row r="722" s="35" customFormat="1" x14ac:dyDescent="0.25"/>
    <row r="723" s="35" customFormat="1" x14ac:dyDescent="0.25"/>
    <row r="724" s="35" customFormat="1" x14ac:dyDescent="0.25"/>
    <row r="725" s="35" customFormat="1" x14ac:dyDescent="0.25"/>
    <row r="726" s="35" customFormat="1" x14ac:dyDescent="0.25"/>
    <row r="727" s="35" customFormat="1" x14ac:dyDescent="0.25"/>
    <row r="728" s="35" customFormat="1" x14ac:dyDescent="0.25"/>
    <row r="729" s="35" customFormat="1" x14ac:dyDescent="0.25"/>
    <row r="730" s="35" customFormat="1" x14ac:dyDescent="0.25"/>
    <row r="731" s="35" customFormat="1" x14ac:dyDescent="0.25"/>
    <row r="732" s="35" customFormat="1" x14ac:dyDescent="0.25"/>
    <row r="733" s="35" customFormat="1" x14ac:dyDescent="0.25"/>
    <row r="734" s="35" customFormat="1" x14ac:dyDescent="0.25"/>
    <row r="735" s="35" customFormat="1" x14ac:dyDescent="0.25"/>
    <row r="736" s="35" customFormat="1" x14ac:dyDescent="0.25"/>
    <row r="737" s="35" customFormat="1" x14ac:dyDescent="0.25"/>
    <row r="738" s="35" customFormat="1" x14ac:dyDescent="0.25"/>
    <row r="739" s="35" customFormat="1" x14ac:dyDescent="0.25"/>
    <row r="740" s="35" customFormat="1" x14ac:dyDescent="0.25"/>
    <row r="741" s="35" customFormat="1" x14ac:dyDescent="0.25"/>
    <row r="742" s="35" customFormat="1" x14ac:dyDescent="0.25"/>
    <row r="743" s="35" customFormat="1" x14ac:dyDescent="0.25"/>
    <row r="744" s="35" customFormat="1" x14ac:dyDescent="0.25"/>
    <row r="745" s="35" customFormat="1" x14ac:dyDescent="0.25"/>
    <row r="746" s="35" customFormat="1" x14ac:dyDescent="0.25"/>
    <row r="747" s="35" customFormat="1" x14ac:dyDescent="0.25"/>
    <row r="748" s="35" customFormat="1" x14ac:dyDescent="0.25"/>
    <row r="749" s="35" customFormat="1" x14ac:dyDescent="0.25"/>
    <row r="750" s="35" customFormat="1" x14ac:dyDescent="0.25"/>
    <row r="751" s="35" customFormat="1" x14ac:dyDescent="0.25"/>
    <row r="752" s="35" customFormat="1" x14ac:dyDescent="0.25"/>
    <row r="753" s="35" customFormat="1" x14ac:dyDescent="0.25"/>
    <row r="754" s="35" customFormat="1" x14ac:dyDescent="0.25"/>
    <row r="755" s="35" customFormat="1" x14ac:dyDescent="0.25"/>
    <row r="756" s="35" customFormat="1" x14ac:dyDescent="0.25"/>
    <row r="757" s="35" customFormat="1" x14ac:dyDescent="0.25"/>
    <row r="758" s="35" customFormat="1" x14ac:dyDescent="0.25"/>
    <row r="759" s="35" customFormat="1" x14ac:dyDescent="0.25"/>
    <row r="760" s="35" customFormat="1" x14ac:dyDescent="0.25"/>
    <row r="761" s="35" customFormat="1" x14ac:dyDescent="0.25"/>
    <row r="762" s="35" customFormat="1" x14ac:dyDescent="0.25"/>
    <row r="763" s="35" customFormat="1" x14ac:dyDescent="0.25"/>
    <row r="764" s="35" customFormat="1" x14ac:dyDescent="0.25"/>
    <row r="765" s="35" customFormat="1" x14ac:dyDescent="0.25"/>
    <row r="766" s="35" customFormat="1" x14ac:dyDescent="0.25"/>
    <row r="767" s="35" customFormat="1" x14ac:dyDescent="0.25"/>
    <row r="768" s="35" customFormat="1" x14ac:dyDescent="0.25"/>
    <row r="769" s="35" customFormat="1" x14ac:dyDescent="0.25"/>
    <row r="770" s="35" customFormat="1" x14ac:dyDescent="0.25"/>
    <row r="771" s="35" customFormat="1" x14ac:dyDescent="0.25"/>
    <row r="772" s="35" customFormat="1" x14ac:dyDescent="0.25"/>
    <row r="773" s="35" customFormat="1" x14ac:dyDescent="0.25"/>
    <row r="774" s="35" customFormat="1" x14ac:dyDescent="0.25"/>
    <row r="775" s="35" customFormat="1" x14ac:dyDescent="0.25"/>
    <row r="776" s="35" customFormat="1" x14ac:dyDescent="0.25"/>
    <row r="777" s="35" customFormat="1" x14ac:dyDescent="0.25"/>
    <row r="778" s="35" customFormat="1" x14ac:dyDescent="0.25"/>
    <row r="779" s="35" customFormat="1" x14ac:dyDescent="0.25"/>
    <row r="780" s="35" customFormat="1" x14ac:dyDescent="0.25"/>
    <row r="781" s="35" customFormat="1" x14ac:dyDescent="0.25"/>
    <row r="782" s="35" customFormat="1" x14ac:dyDescent="0.25"/>
    <row r="783" s="35" customFormat="1" x14ac:dyDescent="0.25"/>
    <row r="784" s="35" customFormat="1" x14ac:dyDescent="0.25"/>
    <row r="785" s="35" customFormat="1" x14ac:dyDescent="0.25"/>
    <row r="786" s="35" customFormat="1" x14ac:dyDescent="0.25"/>
    <row r="787" s="35" customFormat="1" x14ac:dyDescent="0.25"/>
    <row r="788" s="35" customFormat="1" x14ac:dyDescent="0.25"/>
    <row r="789" s="35" customFormat="1" x14ac:dyDescent="0.25"/>
    <row r="790" s="35" customFormat="1" x14ac:dyDescent="0.25"/>
    <row r="791" s="35" customFormat="1" x14ac:dyDescent="0.25"/>
    <row r="792" s="35" customFormat="1" x14ac:dyDescent="0.25"/>
    <row r="793" s="35" customFormat="1" x14ac:dyDescent="0.25"/>
    <row r="794" s="35" customFormat="1" x14ac:dyDescent="0.25"/>
    <row r="795" s="35" customFormat="1" x14ac:dyDescent="0.25"/>
    <row r="796" s="35" customFormat="1" x14ac:dyDescent="0.25"/>
    <row r="797" s="35" customFormat="1" x14ac:dyDescent="0.25"/>
    <row r="798" s="35" customFormat="1" x14ac:dyDescent="0.25"/>
    <row r="799" s="35" customFormat="1" x14ac:dyDescent="0.25"/>
    <row r="800" s="35" customFormat="1" x14ac:dyDescent="0.25"/>
    <row r="801" s="35" customFormat="1" x14ac:dyDescent="0.25"/>
    <row r="802" s="35" customFormat="1" x14ac:dyDescent="0.25"/>
    <row r="803" s="35" customFormat="1" x14ac:dyDescent="0.25"/>
    <row r="804" s="35" customFormat="1" x14ac:dyDescent="0.25"/>
    <row r="805" s="35" customFormat="1" x14ac:dyDescent="0.25"/>
    <row r="806" s="35" customFormat="1" x14ac:dyDescent="0.25"/>
    <row r="807" s="35" customFormat="1" x14ac:dyDescent="0.25"/>
    <row r="808" s="35" customFormat="1" x14ac:dyDescent="0.25"/>
    <row r="809" s="35" customFormat="1" x14ac:dyDescent="0.25"/>
    <row r="810" s="35" customFormat="1" x14ac:dyDescent="0.25"/>
    <row r="811" s="35" customFormat="1" x14ac:dyDescent="0.25"/>
    <row r="812" s="35" customFormat="1" x14ac:dyDescent="0.25"/>
    <row r="813" s="35" customFormat="1" x14ac:dyDescent="0.25"/>
    <row r="814" s="35" customFormat="1" x14ac:dyDescent="0.25"/>
    <row r="815" s="35" customFormat="1" x14ac:dyDescent="0.25"/>
    <row r="816" s="35" customFormat="1" x14ac:dyDescent="0.25"/>
    <row r="817" s="35" customFormat="1" x14ac:dyDescent="0.25"/>
    <row r="818" s="35" customFormat="1" x14ac:dyDescent="0.25"/>
    <row r="819" s="35" customFormat="1" x14ac:dyDescent="0.25"/>
    <row r="820" s="35" customFormat="1" x14ac:dyDescent="0.25"/>
    <row r="821" s="35" customFormat="1" x14ac:dyDescent="0.25"/>
    <row r="822" s="35" customFormat="1" x14ac:dyDescent="0.25"/>
    <row r="823" s="35" customFormat="1" x14ac:dyDescent="0.25"/>
    <row r="824" s="35" customFormat="1" x14ac:dyDescent="0.25"/>
    <row r="825" s="35" customFormat="1" x14ac:dyDescent="0.25"/>
    <row r="826" s="35" customFormat="1" x14ac:dyDescent="0.25"/>
    <row r="827" s="35" customFormat="1" x14ac:dyDescent="0.25"/>
    <row r="828" s="35" customFormat="1" x14ac:dyDescent="0.25"/>
    <row r="829" s="35" customFormat="1" x14ac:dyDescent="0.25"/>
    <row r="830" s="35" customFormat="1" x14ac:dyDescent="0.25"/>
    <row r="831" s="35" customFormat="1" x14ac:dyDescent="0.25"/>
    <row r="832" s="35" customFormat="1" x14ac:dyDescent="0.25"/>
    <row r="833" s="35" customFormat="1" x14ac:dyDescent="0.25"/>
    <row r="834" s="35" customFormat="1" x14ac:dyDescent="0.25"/>
    <row r="835" s="35" customFormat="1" x14ac:dyDescent="0.25"/>
    <row r="836" s="35" customFormat="1" x14ac:dyDescent="0.25"/>
    <row r="837" s="35" customFormat="1" x14ac:dyDescent="0.25"/>
    <row r="838" s="35" customFormat="1" x14ac:dyDescent="0.25"/>
    <row r="839" s="35" customFormat="1" x14ac:dyDescent="0.25"/>
    <row r="840" s="35" customFormat="1" x14ac:dyDescent="0.25"/>
    <row r="841" s="35" customFormat="1" x14ac:dyDescent="0.25"/>
    <row r="842" s="35" customFormat="1" x14ac:dyDescent="0.25"/>
    <row r="843" s="35" customFormat="1" x14ac:dyDescent="0.25"/>
    <row r="844" s="35" customFormat="1" x14ac:dyDescent="0.25"/>
    <row r="845" s="35" customFormat="1" x14ac:dyDescent="0.25"/>
    <row r="846" s="35" customFormat="1" x14ac:dyDescent="0.25"/>
    <row r="847" s="35" customFormat="1" x14ac:dyDescent="0.25"/>
    <row r="848" s="35" customFormat="1" x14ac:dyDescent="0.25"/>
    <row r="849" s="35" customFormat="1" x14ac:dyDescent="0.25"/>
    <row r="850" s="35" customFormat="1" x14ac:dyDescent="0.25"/>
    <row r="851" s="35" customFormat="1" x14ac:dyDescent="0.25"/>
    <row r="852" s="35" customFormat="1" x14ac:dyDescent="0.25"/>
    <row r="853" s="35" customFormat="1" x14ac:dyDescent="0.25"/>
    <row r="854" s="35" customFormat="1" x14ac:dyDescent="0.25"/>
    <row r="855" s="35" customFormat="1" x14ac:dyDescent="0.25"/>
    <row r="856" s="35" customFormat="1" x14ac:dyDescent="0.25"/>
    <row r="857" s="35" customFormat="1" x14ac:dyDescent="0.25"/>
    <row r="858" s="35" customFormat="1" x14ac:dyDescent="0.25"/>
    <row r="859" s="35" customFormat="1" x14ac:dyDescent="0.25"/>
    <row r="860" s="35" customFormat="1" x14ac:dyDescent="0.25"/>
    <row r="861" s="35" customFormat="1" x14ac:dyDescent="0.25"/>
    <row r="862" s="35" customFormat="1" x14ac:dyDescent="0.25"/>
    <row r="863" s="35" customFormat="1" x14ac:dyDescent="0.25"/>
    <row r="864" s="35" customFormat="1" x14ac:dyDescent="0.25"/>
    <row r="865" s="35" customFormat="1" x14ac:dyDescent="0.25"/>
    <row r="866" s="35" customFormat="1" x14ac:dyDescent="0.25"/>
    <row r="867" s="35" customFormat="1" x14ac:dyDescent="0.25"/>
    <row r="868" s="35" customFormat="1" x14ac:dyDescent="0.25"/>
    <row r="869" s="35" customFormat="1" x14ac:dyDescent="0.25"/>
    <row r="870" s="35" customFormat="1" x14ac:dyDescent="0.25"/>
    <row r="871" s="35" customFormat="1" x14ac:dyDescent="0.25"/>
    <row r="872" s="35" customFormat="1" x14ac:dyDescent="0.25"/>
    <row r="873" s="35" customFormat="1" x14ac:dyDescent="0.25"/>
    <row r="874" s="35" customFormat="1" x14ac:dyDescent="0.25"/>
    <row r="875" s="35" customFormat="1" x14ac:dyDescent="0.25"/>
    <row r="876" s="35" customFormat="1" x14ac:dyDescent="0.25"/>
    <row r="877" s="35" customFormat="1" x14ac:dyDescent="0.25"/>
    <row r="878" s="35" customFormat="1" x14ac:dyDescent="0.25"/>
    <row r="879" s="35" customFormat="1" x14ac:dyDescent="0.25"/>
    <row r="880" s="35" customFormat="1" x14ac:dyDescent="0.25"/>
    <row r="881" s="35" customFormat="1" x14ac:dyDescent="0.25"/>
    <row r="882" s="35" customFormat="1" x14ac:dyDescent="0.25"/>
    <row r="883" s="35" customFormat="1" x14ac:dyDescent="0.25"/>
    <row r="884" s="35" customFormat="1" x14ac:dyDescent="0.25"/>
    <row r="885" s="35" customFormat="1" x14ac:dyDescent="0.25"/>
    <row r="886" s="35" customFormat="1" x14ac:dyDescent="0.25"/>
    <row r="887" s="35" customFormat="1" x14ac:dyDescent="0.25"/>
    <row r="888" s="35" customFormat="1" x14ac:dyDescent="0.25"/>
    <row r="889" s="35" customFormat="1" x14ac:dyDescent="0.25"/>
    <row r="890" s="35" customFormat="1" x14ac:dyDescent="0.25"/>
    <row r="891" s="35" customFormat="1" x14ac:dyDescent="0.25"/>
    <row r="892" s="35" customFormat="1" x14ac:dyDescent="0.25"/>
    <row r="893" s="35" customFormat="1" x14ac:dyDescent="0.25"/>
    <row r="894" s="35" customFormat="1" x14ac:dyDescent="0.25"/>
    <row r="895" s="35" customFormat="1" x14ac:dyDescent="0.25"/>
    <row r="896" s="35" customFormat="1" x14ac:dyDescent="0.25"/>
    <row r="897" s="35" customFormat="1" x14ac:dyDescent="0.25"/>
    <row r="898" s="35" customFormat="1" x14ac:dyDescent="0.25"/>
    <row r="899" s="35" customFormat="1" x14ac:dyDescent="0.25"/>
    <row r="900" s="35" customFormat="1" x14ac:dyDescent="0.25"/>
    <row r="901" s="35" customFormat="1" x14ac:dyDescent="0.25"/>
    <row r="902" s="35" customFormat="1" x14ac:dyDescent="0.25"/>
    <row r="903" s="35" customFormat="1" x14ac:dyDescent="0.25"/>
    <row r="904" s="35" customFormat="1" x14ac:dyDescent="0.25"/>
    <row r="905" s="35" customFormat="1" x14ac:dyDescent="0.25"/>
    <row r="906" s="35" customFormat="1" x14ac:dyDescent="0.25"/>
    <row r="907" s="35" customFormat="1" x14ac:dyDescent="0.25"/>
    <row r="908" s="35" customFormat="1" x14ac:dyDescent="0.25"/>
    <row r="909" s="35" customFormat="1" x14ac:dyDescent="0.25"/>
    <row r="910" s="35" customFormat="1" x14ac:dyDescent="0.25"/>
    <row r="911" s="35" customFormat="1" x14ac:dyDescent="0.25"/>
    <row r="912" s="35" customFormat="1" x14ac:dyDescent="0.25"/>
    <row r="913" s="35" customFormat="1" x14ac:dyDescent="0.25"/>
    <row r="914" s="35" customFormat="1" x14ac:dyDescent="0.25"/>
    <row r="915" s="35" customFormat="1" x14ac:dyDescent="0.25"/>
    <row r="916" s="35" customFormat="1" x14ac:dyDescent="0.25"/>
    <row r="917" s="35" customFormat="1" x14ac:dyDescent="0.25"/>
    <row r="918" s="35" customFormat="1" x14ac:dyDescent="0.25"/>
    <row r="919" s="35" customFormat="1" x14ac:dyDescent="0.25"/>
    <row r="920" s="35" customFormat="1" x14ac:dyDescent="0.25"/>
    <row r="921" s="35" customFormat="1" x14ac:dyDescent="0.25"/>
    <row r="922" s="35" customFormat="1" x14ac:dyDescent="0.25"/>
    <row r="923" s="35" customFormat="1" x14ac:dyDescent="0.25"/>
    <row r="924" s="35" customFormat="1" x14ac:dyDescent="0.25"/>
    <row r="925" s="35" customFormat="1" x14ac:dyDescent="0.25"/>
    <row r="926" s="35" customFormat="1" x14ac:dyDescent="0.25"/>
    <row r="927" s="35" customFormat="1" x14ac:dyDescent="0.25"/>
    <row r="928" s="35" customFormat="1" x14ac:dyDescent="0.25"/>
    <row r="929" s="35" customFormat="1" x14ac:dyDescent="0.25"/>
    <row r="930" s="35" customFormat="1" x14ac:dyDescent="0.25"/>
    <row r="931" s="35" customFormat="1" x14ac:dyDescent="0.25"/>
    <row r="932" s="35" customFormat="1" x14ac:dyDescent="0.25"/>
    <row r="933" s="35" customFormat="1" x14ac:dyDescent="0.25"/>
    <row r="934" s="35" customFormat="1" x14ac:dyDescent="0.25"/>
    <row r="935" s="35" customFormat="1" x14ac:dyDescent="0.25"/>
    <row r="936" s="35" customFormat="1" x14ac:dyDescent="0.25"/>
    <row r="937" s="35" customFormat="1" x14ac:dyDescent="0.25"/>
    <row r="938" s="35" customFormat="1" x14ac:dyDescent="0.25"/>
    <row r="939" s="35" customFormat="1" x14ac:dyDescent="0.25"/>
    <row r="940" s="35" customFormat="1" x14ac:dyDescent="0.25"/>
    <row r="941" s="35" customFormat="1" x14ac:dyDescent="0.25"/>
    <row r="942" s="35" customFormat="1" x14ac:dyDescent="0.25"/>
    <row r="943" s="35" customFormat="1" x14ac:dyDescent="0.25"/>
    <row r="944" s="35" customFormat="1" x14ac:dyDescent="0.25"/>
    <row r="945" s="35" customFormat="1" x14ac:dyDescent="0.25"/>
    <row r="946" s="35" customFormat="1" x14ac:dyDescent="0.25"/>
    <row r="947" s="35" customFormat="1" x14ac:dyDescent="0.25"/>
    <row r="948" s="35" customFormat="1" x14ac:dyDescent="0.25"/>
    <row r="949" s="35" customFormat="1" x14ac:dyDescent="0.25"/>
    <row r="950" s="35" customFormat="1" x14ac:dyDescent="0.25"/>
    <row r="951" s="35" customFormat="1" x14ac:dyDescent="0.25"/>
    <row r="952" s="35" customFormat="1" x14ac:dyDescent="0.25"/>
    <row r="953" s="35" customFormat="1" x14ac:dyDescent="0.25"/>
    <row r="954" s="35" customFormat="1" x14ac:dyDescent="0.25"/>
    <row r="955" s="35" customFormat="1" x14ac:dyDescent="0.25"/>
    <row r="956" s="35" customFormat="1" x14ac:dyDescent="0.25"/>
    <row r="957" s="35" customFormat="1" x14ac:dyDescent="0.25"/>
    <row r="958" s="35" customFormat="1" x14ac:dyDescent="0.25"/>
    <row r="959" s="35" customFormat="1" x14ac:dyDescent="0.25"/>
    <row r="960" s="35" customFormat="1" x14ac:dyDescent="0.25"/>
    <row r="961" s="35" customFormat="1" x14ac:dyDescent="0.25"/>
    <row r="962" s="35" customFormat="1" x14ac:dyDescent="0.25"/>
    <row r="963" s="35" customFormat="1" x14ac:dyDescent="0.25"/>
    <row r="964" s="35" customFormat="1" x14ac:dyDescent="0.25"/>
    <row r="965" s="35" customFormat="1" x14ac:dyDescent="0.25"/>
    <row r="966" s="35" customFormat="1" x14ac:dyDescent="0.25"/>
    <row r="967" s="35" customFormat="1" x14ac:dyDescent="0.25"/>
    <row r="968" s="35" customFormat="1" x14ac:dyDescent="0.25"/>
    <row r="969" s="35" customFormat="1" x14ac:dyDescent="0.25"/>
    <row r="970" s="35" customFormat="1" x14ac:dyDescent="0.25"/>
    <row r="971" s="35" customFormat="1" x14ac:dyDescent="0.25"/>
    <row r="972" s="35" customFormat="1" x14ac:dyDescent="0.25"/>
    <row r="973" s="35" customFormat="1" x14ac:dyDescent="0.25"/>
    <row r="974" s="35" customFormat="1" x14ac:dyDescent="0.25"/>
    <row r="975" s="35" customFormat="1" x14ac:dyDescent="0.25"/>
    <row r="976" s="35" customFormat="1" x14ac:dyDescent="0.25"/>
    <row r="977" s="35" customFormat="1" x14ac:dyDescent="0.25"/>
    <row r="978" s="35" customFormat="1" x14ac:dyDescent="0.25"/>
    <row r="979" s="35" customFormat="1" x14ac:dyDescent="0.25"/>
    <row r="980" s="35" customFormat="1" x14ac:dyDescent="0.25"/>
    <row r="981" s="35" customFormat="1" x14ac:dyDescent="0.25"/>
    <row r="982" s="35" customFormat="1" x14ac:dyDescent="0.25"/>
    <row r="983" s="35" customFormat="1" x14ac:dyDescent="0.25"/>
    <row r="984" s="35" customFormat="1" x14ac:dyDescent="0.25"/>
    <row r="985" s="35" customFormat="1" x14ac:dyDescent="0.25"/>
    <row r="986" s="35" customFormat="1" x14ac:dyDescent="0.25"/>
    <row r="987" s="35" customFormat="1" x14ac:dyDescent="0.25"/>
    <row r="988" s="35" customFormat="1" x14ac:dyDescent="0.25"/>
    <row r="989" s="35" customFormat="1" x14ac:dyDescent="0.25"/>
    <row r="990" s="35" customFormat="1" x14ac:dyDescent="0.25"/>
    <row r="991" s="35" customFormat="1" x14ac:dyDescent="0.25"/>
    <row r="992" s="35" customFormat="1" x14ac:dyDescent="0.25"/>
    <row r="993" s="35" customFormat="1" x14ac:dyDescent="0.25"/>
    <row r="994" s="35" customFormat="1" x14ac:dyDescent="0.25"/>
    <row r="995" s="35" customFormat="1" x14ac:dyDescent="0.25"/>
    <row r="996" s="35" customFormat="1" x14ac:dyDescent="0.25"/>
    <row r="997" s="35" customFormat="1" x14ac:dyDescent="0.25"/>
    <row r="998" s="35" customFormat="1" x14ac:dyDescent="0.25"/>
    <row r="999" s="35" customFormat="1" x14ac:dyDescent="0.25"/>
    <row r="1000" s="35" customFormat="1" x14ac:dyDescent="0.25"/>
    <row r="1001" s="35" customFormat="1" x14ac:dyDescent="0.25"/>
    <row r="1002" s="35" customFormat="1" x14ac:dyDescent="0.25"/>
    <row r="1003" s="35" customFormat="1" x14ac:dyDescent="0.25"/>
    <row r="1004" s="35" customFormat="1" x14ac:dyDescent="0.25"/>
    <row r="1005" s="35" customFormat="1" x14ac:dyDescent="0.25"/>
    <row r="1006" s="35" customFormat="1" x14ac:dyDescent="0.25"/>
    <row r="1007" s="35" customFormat="1" x14ac:dyDescent="0.25"/>
    <row r="1008" s="35" customFormat="1" x14ac:dyDescent="0.25"/>
    <row r="1009" s="35" customFormat="1" x14ac:dyDescent="0.25"/>
    <row r="1010" s="35" customFormat="1" x14ac:dyDescent="0.25"/>
    <row r="1011" s="35" customFormat="1" x14ac:dyDescent="0.25"/>
    <row r="1012" s="35" customFormat="1" x14ac:dyDescent="0.25"/>
    <row r="1013" s="35" customFormat="1" x14ac:dyDescent="0.25"/>
    <row r="1014" s="35" customFormat="1" x14ac:dyDescent="0.25"/>
    <row r="1015" s="35" customFormat="1" x14ac:dyDescent="0.25"/>
    <row r="1016" s="35" customFormat="1" x14ac:dyDescent="0.25"/>
    <row r="1017" s="35" customFormat="1" x14ac:dyDescent="0.25"/>
    <row r="1018" s="35" customFormat="1" x14ac:dyDescent="0.25"/>
    <row r="1019" s="35" customFormat="1" x14ac:dyDescent="0.25"/>
    <row r="1020" s="35" customFormat="1" x14ac:dyDescent="0.25"/>
    <row r="1021" s="35" customFormat="1" x14ac:dyDescent="0.25"/>
    <row r="1022" s="35" customFormat="1" x14ac:dyDescent="0.25"/>
    <row r="1023" s="35" customFormat="1" x14ac:dyDescent="0.25"/>
    <row r="1024" s="35" customFormat="1" x14ac:dyDescent="0.25"/>
    <row r="1025" s="35" customFormat="1" x14ac:dyDescent="0.25"/>
    <row r="1026" s="35" customFormat="1" x14ac:dyDescent="0.25"/>
    <row r="1027" s="35" customFormat="1" x14ac:dyDescent="0.25"/>
    <row r="1028" s="35" customFormat="1" x14ac:dyDescent="0.25"/>
    <row r="1029" s="35" customFormat="1" x14ac:dyDescent="0.25"/>
    <row r="1030" s="35" customFormat="1" x14ac:dyDescent="0.25"/>
    <row r="1031" s="35" customFormat="1" x14ac:dyDescent="0.25"/>
    <row r="1032" s="35" customFormat="1" x14ac:dyDescent="0.25"/>
    <row r="1033" s="35" customFormat="1" x14ac:dyDescent="0.25"/>
    <row r="1034" s="35" customFormat="1" x14ac:dyDescent="0.25"/>
    <row r="1035" s="35" customFormat="1" x14ac:dyDescent="0.25"/>
    <row r="1036" s="35" customFormat="1" x14ac:dyDescent="0.25"/>
    <row r="1037" s="35" customFormat="1" x14ac:dyDescent="0.25"/>
    <row r="1038" s="35" customFormat="1" x14ac:dyDescent="0.25"/>
    <row r="1039" s="35" customFormat="1" x14ac:dyDescent="0.25"/>
    <row r="1040" s="35" customFormat="1" x14ac:dyDescent="0.25"/>
    <row r="1041" s="35" customFormat="1" x14ac:dyDescent="0.25"/>
    <row r="1042" s="35" customFormat="1" x14ac:dyDescent="0.25"/>
    <row r="1043" s="35" customFormat="1" x14ac:dyDescent="0.25"/>
    <row r="1044" s="35" customFormat="1" x14ac:dyDescent="0.25"/>
    <row r="1045" s="35" customFormat="1" x14ac:dyDescent="0.25"/>
    <row r="1046" s="35" customFormat="1" x14ac:dyDescent="0.25"/>
    <row r="1047" s="35" customFormat="1" x14ac:dyDescent="0.25"/>
    <row r="1048" s="35" customFormat="1" x14ac:dyDescent="0.25"/>
    <row r="1049" s="35" customFormat="1" x14ac:dyDescent="0.25"/>
    <row r="1050" s="35" customFormat="1" x14ac:dyDescent="0.25"/>
    <row r="1051" s="35" customFormat="1" x14ac:dyDescent="0.25"/>
    <row r="1052" s="35" customFormat="1" x14ac:dyDescent="0.25"/>
    <row r="1053" s="35" customFormat="1" x14ac:dyDescent="0.25"/>
    <row r="1054" s="35" customFormat="1" x14ac:dyDescent="0.25"/>
    <row r="1055" s="35" customFormat="1" x14ac:dyDescent="0.25"/>
    <row r="1056" s="35" customFormat="1" x14ac:dyDescent="0.25"/>
    <row r="1057" s="35" customFormat="1" x14ac:dyDescent="0.25"/>
    <row r="1058" s="35" customFormat="1" x14ac:dyDescent="0.25"/>
    <row r="1059" s="35" customFormat="1" x14ac:dyDescent="0.25"/>
    <row r="1060" s="35" customFormat="1" x14ac:dyDescent="0.25"/>
    <row r="1061" s="35" customFormat="1" x14ac:dyDescent="0.25"/>
    <row r="1062" s="35" customFormat="1" x14ac:dyDescent="0.25"/>
    <row r="1063" s="35" customFormat="1" x14ac:dyDescent="0.25"/>
    <row r="1064" s="35" customFormat="1" x14ac:dyDescent="0.25"/>
    <row r="1065" s="35" customFormat="1" x14ac:dyDescent="0.25"/>
    <row r="1066" s="35" customFormat="1" x14ac:dyDescent="0.25"/>
    <row r="1067" s="35" customFormat="1" x14ac:dyDescent="0.25"/>
    <row r="1068" s="35" customFormat="1" x14ac:dyDescent="0.25"/>
    <row r="1069" s="35" customFormat="1" x14ac:dyDescent="0.25"/>
    <row r="1070" s="35" customFormat="1" x14ac:dyDescent="0.25"/>
    <row r="1071" s="35" customFormat="1" x14ac:dyDescent="0.25"/>
    <row r="1072" s="35" customFormat="1" x14ac:dyDescent="0.25"/>
    <row r="1073" s="35" customFormat="1" x14ac:dyDescent="0.25"/>
    <row r="1074" s="35" customFormat="1" x14ac:dyDescent="0.25"/>
    <row r="1075" s="35" customFormat="1" x14ac:dyDescent="0.25"/>
    <row r="1076" s="35" customFormat="1" x14ac:dyDescent="0.25"/>
    <row r="1077" s="35" customFormat="1" x14ac:dyDescent="0.25"/>
    <row r="1078" s="35" customFormat="1" x14ac:dyDescent="0.25"/>
    <row r="1079" s="35" customFormat="1" x14ac:dyDescent="0.25"/>
    <row r="1080" s="35" customFormat="1" x14ac:dyDescent="0.25"/>
    <row r="1081" s="35" customFormat="1" x14ac:dyDescent="0.25"/>
    <row r="1082" s="35" customFormat="1" x14ac:dyDescent="0.25"/>
    <row r="1083" s="35" customFormat="1" x14ac:dyDescent="0.25"/>
    <row r="1084" s="35" customFormat="1" x14ac:dyDescent="0.25"/>
    <row r="1085" s="35" customFormat="1" x14ac:dyDescent="0.25"/>
    <row r="1086" s="35" customFormat="1" x14ac:dyDescent="0.25"/>
    <row r="1087" s="35" customFormat="1" x14ac:dyDescent="0.25"/>
    <row r="1088" s="35" customFormat="1" x14ac:dyDescent="0.25"/>
    <row r="1089" s="35" customFormat="1" x14ac:dyDescent="0.25"/>
    <row r="1090" s="35" customFormat="1" x14ac:dyDescent="0.25"/>
    <row r="1091" s="35" customFormat="1" x14ac:dyDescent="0.25"/>
    <row r="1092" s="35" customFormat="1" x14ac:dyDescent="0.25"/>
    <row r="1093" s="35" customFormat="1" x14ac:dyDescent="0.25"/>
    <row r="1094" s="35" customFormat="1" x14ac:dyDescent="0.25"/>
    <row r="1095" s="35" customFormat="1" x14ac:dyDescent="0.25"/>
    <row r="1096" s="35" customFormat="1" x14ac:dyDescent="0.25"/>
    <row r="1097" s="35" customFormat="1" x14ac:dyDescent="0.25"/>
    <row r="1098" s="35" customFormat="1" x14ac:dyDescent="0.25"/>
    <row r="1099" s="35" customFormat="1" x14ac:dyDescent="0.25"/>
    <row r="1100" s="35" customFormat="1" x14ac:dyDescent="0.25"/>
    <row r="1101" s="35" customFormat="1" x14ac:dyDescent="0.25"/>
    <row r="1102" s="35" customFormat="1" x14ac:dyDescent="0.25"/>
    <row r="1103" s="35" customFormat="1" x14ac:dyDescent="0.25"/>
    <row r="1104" s="35" customFormat="1" x14ac:dyDescent="0.25"/>
    <row r="1105" s="35" customFormat="1" x14ac:dyDescent="0.25"/>
    <row r="1106" s="35" customFormat="1" x14ac:dyDescent="0.25"/>
    <row r="1107" s="35" customFormat="1" x14ac:dyDescent="0.25"/>
    <row r="1108" s="35" customFormat="1" x14ac:dyDescent="0.25"/>
    <row r="1109" s="35" customFormat="1" x14ac:dyDescent="0.25"/>
    <row r="1110" s="35" customFormat="1" x14ac:dyDescent="0.25"/>
    <row r="1111" s="35" customFormat="1" x14ac:dyDescent="0.25"/>
    <row r="1112" s="35" customFormat="1" x14ac:dyDescent="0.25"/>
    <row r="1113" s="35" customFormat="1" x14ac:dyDescent="0.25"/>
    <row r="1114" s="35" customFormat="1" x14ac:dyDescent="0.25"/>
    <row r="1115" s="35" customFormat="1" x14ac:dyDescent="0.25"/>
    <row r="1116" s="35" customFormat="1" x14ac:dyDescent="0.25"/>
    <row r="1117" s="35" customFormat="1" x14ac:dyDescent="0.25"/>
    <row r="1118" s="35" customFormat="1" x14ac:dyDescent="0.25"/>
    <row r="1119" s="35" customFormat="1" x14ac:dyDescent="0.25"/>
    <row r="1120" s="35" customFormat="1" x14ac:dyDescent="0.25"/>
    <row r="1121" s="35" customFormat="1" x14ac:dyDescent="0.25"/>
    <row r="1122" s="35" customFormat="1" x14ac:dyDescent="0.25"/>
    <row r="1123" s="35" customFormat="1" x14ac:dyDescent="0.25"/>
    <row r="1124" s="35" customFormat="1" x14ac:dyDescent="0.25"/>
    <row r="1125" s="35" customFormat="1" x14ac:dyDescent="0.25"/>
    <row r="1126" s="35" customFormat="1" x14ac:dyDescent="0.25"/>
    <row r="1127" s="35" customFormat="1" x14ac:dyDescent="0.25"/>
    <row r="1128" s="35" customFormat="1" x14ac:dyDescent="0.25"/>
    <row r="1129" s="35" customFormat="1" x14ac:dyDescent="0.25"/>
    <row r="1130" s="35" customFormat="1" x14ac:dyDescent="0.25"/>
    <row r="1131" s="35" customFormat="1" x14ac:dyDescent="0.25"/>
    <row r="1132" s="35" customFormat="1" x14ac:dyDescent="0.25"/>
    <row r="1133" s="35" customFormat="1" x14ac:dyDescent="0.25"/>
    <row r="1134" s="35" customFormat="1" x14ac:dyDescent="0.25"/>
    <row r="1135" s="35" customFormat="1" x14ac:dyDescent="0.25"/>
    <row r="1136" s="35" customFormat="1" x14ac:dyDescent="0.25"/>
    <row r="1137" s="35" customFormat="1" x14ac:dyDescent="0.25"/>
    <row r="1138" s="35" customFormat="1" x14ac:dyDescent="0.25"/>
    <row r="1139" s="35" customFormat="1" x14ac:dyDescent="0.25"/>
    <row r="1140" s="35" customFormat="1" x14ac:dyDescent="0.25"/>
    <row r="1141" s="35" customFormat="1" x14ac:dyDescent="0.25"/>
    <row r="1142" s="35" customFormat="1" x14ac:dyDescent="0.25"/>
    <row r="1143" s="35" customFormat="1" x14ac:dyDescent="0.25"/>
    <row r="1144" s="35" customFormat="1" x14ac:dyDescent="0.25"/>
    <row r="1145" s="35" customFormat="1" x14ac:dyDescent="0.25"/>
    <row r="1146" s="35" customFormat="1" x14ac:dyDescent="0.25"/>
    <row r="1147" s="35" customFormat="1" x14ac:dyDescent="0.25"/>
    <row r="1148" s="35" customFormat="1" x14ac:dyDescent="0.25"/>
    <row r="1149" s="35" customFormat="1" x14ac:dyDescent="0.25"/>
    <row r="1150" s="35" customFormat="1" x14ac:dyDescent="0.25"/>
    <row r="1151" s="35" customFormat="1" x14ac:dyDescent="0.25"/>
    <row r="1152" s="35" customFormat="1" x14ac:dyDescent="0.25"/>
    <row r="1153" s="35" customFormat="1" x14ac:dyDescent="0.25"/>
    <row r="1154" s="35" customFormat="1" x14ac:dyDescent="0.25"/>
    <row r="1155" s="35" customFormat="1" x14ac:dyDescent="0.25"/>
    <row r="1156" s="35" customFormat="1" x14ac:dyDescent="0.25"/>
    <row r="1157" s="35" customFormat="1" x14ac:dyDescent="0.25"/>
    <row r="1158" s="35" customFormat="1" x14ac:dyDescent="0.25"/>
    <row r="1159" s="35" customFormat="1" x14ac:dyDescent="0.25"/>
    <row r="1160" s="35" customFormat="1" x14ac:dyDescent="0.25"/>
    <row r="1161" s="35" customFormat="1" x14ac:dyDescent="0.25"/>
    <row r="1162" s="35" customFormat="1" x14ac:dyDescent="0.25"/>
    <row r="1163" s="35" customFormat="1" x14ac:dyDescent="0.25"/>
    <row r="1164" s="35" customFormat="1" x14ac:dyDescent="0.25"/>
    <row r="1165" s="35" customFormat="1" x14ac:dyDescent="0.25"/>
    <row r="1166" s="35" customFormat="1" x14ac:dyDescent="0.25"/>
    <row r="1167" s="35" customFormat="1" x14ac:dyDescent="0.25"/>
    <row r="1168" s="35" customFormat="1" x14ac:dyDescent="0.25"/>
    <row r="1169" s="35" customFormat="1" x14ac:dyDescent="0.25"/>
    <row r="1170" s="35" customFormat="1" x14ac:dyDescent="0.25"/>
    <row r="1171" s="35" customFormat="1" x14ac:dyDescent="0.25"/>
    <row r="1172" s="35" customFormat="1" x14ac:dyDescent="0.25"/>
    <row r="1173" s="35" customFormat="1" x14ac:dyDescent="0.25"/>
    <row r="1174" s="35" customFormat="1" x14ac:dyDescent="0.25"/>
    <row r="1175" s="35" customFormat="1" x14ac:dyDescent="0.25"/>
    <row r="1176" s="35" customFormat="1" x14ac:dyDescent="0.25"/>
    <row r="1177" s="35" customFormat="1" x14ac:dyDescent="0.25"/>
    <row r="1178" s="35" customFormat="1" x14ac:dyDescent="0.25"/>
    <row r="1179" s="35" customFormat="1" x14ac:dyDescent="0.25"/>
    <row r="1180" s="35" customFormat="1" x14ac:dyDescent="0.25"/>
    <row r="1181" s="35" customFormat="1" x14ac:dyDescent="0.25"/>
    <row r="1182" s="35" customFormat="1" x14ac:dyDescent="0.25"/>
    <row r="1183" s="35" customFormat="1" x14ac:dyDescent="0.25"/>
    <row r="1184" s="35" customFormat="1" x14ac:dyDescent="0.25"/>
    <row r="1185" s="35" customFormat="1" x14ac:dyDescent="0.25"/>
    <row r="1186" s="35" customFormat="1" x14ac:dyDescent="0.25"/>
    <row r="1187" s="35" customFormat="1" x14ac:dyDescent="0.25"/>
    <row r="1188" s="35" customFormat="1" x14ac:dyDescent="0.25"/>
    <row r="1189" s="35" customFormat="1" x14ac:dyDescent="0.25"/>
    <row r="1190" s="35" customFormat="1" x14ac:dyDescent="0.25"/>
    <row r="1191" s="35" customFormat="1" x14ac:dyDescent="0.25"/>
    <row r="1192" s="35" customFormat="1" x14ac:dyDescent="0.25"/>
    <row r="1193" s="35" customFormat="1" x14ac:dyDescent="0.25"/>
    <row r="1194" s="35" customFormat="1" x14ac:dyDescent="0.25"/>
    <row r="1195" s="35" customFormat="1" x14ac:dyDescent="0.25"/>
    <row r="1196" s="35" customFormat="1" x14ac:dyDescent="0.25"/>
    <row r="1197" s="35" customFormat="1" x14ac:dyDescent="0.25"/>
    <row r="1198" s="35" customFormat="1" x14ac:dyDescent="0.25"/>
    <row r="1199" s="35" customFormat="1" x14ac:dyDescent="0.25"/>
    <row r="1200" s="35" customFormat="1" x14ac:dyDescent="0.25"/>
    <row r="1201" s="35" customFormat="1" x14ac:dyDescent="0.25"/>
    <row r="1202" s="35" customFormat="1" x14ac:dyDescent="0.25"/>
    <row r="1203" s="35" customFormat="1" x14ac:dyDescent="0.25"/>
    <row r="1204" s="35" customFormat="1" x14ac:dyDescent="0.25"/>
    <row r="1205" s="35" customFormat="1" x14ac:dyDescent="0.25"/>
    <row r="1206" s="35" customFormat="1" x14ac:dyDescent="0.25"/>
    <row r="1207" s="35" customFormat="1" x14ac:dyDescent="0.25"/>
    <row r="1208" s="35" customFormat="1" x14ac:dyDescent="0.25"/>
    <row r="1209" s="35" customFormat="1" x14ac:dyDescent="0.25"/>
    <row r="1210" s="35" customFormat="1" x14ac:dyDescent="0.25"/>
    <row r="1211" s="35" customFormat="1" x14ac:dyDescent="0.25"/>
    <row r="1212" s="35" customFormat="1" x14ac:dyDescent="0.25"/>
    <row r="1213" s="35" customFormat="1" x14ac:dyDescent="0.25"/>
    <row r="1214" s="35" customFormat="1" x14ac:dyDescent="0.25"/>
    <row r="1215" s="35" customFormat="1" x14ac:dyDescent="0.25"/>
    <row r="1216" s="35" customFormat="1" x14ac:dyDescent="0.25"/>
    <row r="1217" s="35" customFormat="1" x14ac:dyDescent="0.25"/>
    <row r="1218" s="35" customFormat="1" x14ac:dyDescent="0.25"/>
    <row r="1219" s="35" customFormat="1" x14ac:dyDescent="0.25"/>
    <row r="1220" s="35" customFormat="1" x14ac:dyDescent="0.25"/>
    <row r="1221" s="35" customFormat="1" x14ac:dyDescent="0.25"/>
    <row r="1222" s="35" customFormat="1" x14ac:dyDescent="0.25"/>
    <row r="1223" s="35" customFormat="1" x14ac:dyDescent="0.25"/>
    <row r="1224" s="35" customFormat="1" x14ac:dyDescent="0.25"/>
    <row r="1225" s="35" customFormat="1" x14ac:dyDescent="0.25"/>
    <row r="1226" s="35" customFormat="1" x14ac:dyDescent="0.25"/>
    <row r="1227" s="35" customFormat="1" x14ac:dyDescent="0.25"/>
    <row r="1228" s="35" customFormat="1" x14ac:dyDescent="0.25"/>
    <row r="1229" s="35" customFormat="1" x14ac:dyDescent="0.25"/>
    <row r="1230" s="35" customFormat="1" x14ac:dyDescent="0.25"/>
    <row r="1231" s="35" customFormat="1" x14ac:dyDescent="0.25"/>
    <row r="1232" s="35" customFormat="1" x14ac:dyDescent="0.25"/>
    <row r="1233" s="35" customFormat="1" x14ac:dyDescent="0.25"/>
    <row r="1234" s="35" customFormat="1" x14ac:dyDescent="0.25"/>
    <row r="1235" s="35" customFormat="1" x14ac:dyDescent="0.25"/>
    <row r="1236" s="35" customFormat="1" x14ac:dyDescent="0.25"/>
    <row r="1237" s="35" customFormat="1" x14ac:dyDescent="0.25"/>
    <row r="1238" s="35" customFormat="1" x14ac:dyDescent="0.25"/>
    <row r="1239" s="35" customFormat="1" x14ac:dyDescent="0.25"/>
    <row r="1240" s="35" customFormat="1" x14ac:dyDescent="0.25"/>
    <row r="1241" s="35" customFormat="1" x14ac:dyDescent="0.25"/>
    <row r="1242" s="35" customFormat="1" x14ac:dyDescent="0.25"/>
    <row r="1243" s="35" customFormat="1" x14ac:dyDescent="0.25"/>
    <row r="1244" s="35" customFormat="1" x14ac:dyDescent="0.25"/>
    <row r="1245" s="35" customFormat="1" x14ac:dyDescent="0.25"/>
    <row r="1246" s="35" customFormat="1" x14ac:dyDescent="0.25"/>
    <row r="1247" s="35" customFormat="1" x14ac:dyDescent="0.25"/>
    <row r="1248" s="35" customFormat="1" x14ac:dyDescent="0.25"/>
    <row r="1249" s="35" customFormat="1" x14ac:dyDescent="0.25"/>
    <row r="1250" s="35" customFormat="1" x14ac:dyDescent="0.25"/>
    <row r="1251" s="35" customFormat="1" x14ac:dyDescent="0.25"/>
    <row r="1252" s="35" customFormat="1" x14ac:dyDescent="0.25"/>
    <row r="1253" s="35" customFormat="1" x14ac:dyDescent="0.25"/>
    <row r="1254" s="35" customFormat="1" x14ac:dyDescent="0.25"/>
    <row r="1255" s="35" customFormat="1" x14ac:dyDescent="0.25"/>
    <row r="1256" s="35" customFormat="1" x14ac:dyDescent="0.25"/>
    <row r="1257" s="35" customFormat="1" x14ac:dyDescent="0.25"/>
    <row r="1258" s="35" customFormat="1" x14ac:dyDescent="0.25"/>
    <row r="1259" s="35" customFormat="1" x14ac:dyDescent="0.25"/>
    <row r="1260" s="35" customFormat="1" x14ac:dyDescent="0.25"/>
    <row r="1261" s="35" customFormat="1" x14ac:dyDescent="0.25"/>
    <row r="1262" s="35" customFormat="1" x14ac:dyDescent="0.25"/>
    <row r="1263" s="35" customFormat="1" x14ac:dyDescent="0.25"/>
    <row r="1264" s="35" customFormat="1" x14ac:dyDescent="0.25"/>
    <row r="1265" s="35" customFormat="1" x14ac:dyDescent="0.25"/>
    <row r="1266" s="35" customFormat="1" x14ac:dyDescent="0.25"/>
    <row r="1267" s="35" customFormat="1" x14ac:dyDescent="0.25"/>
    <row r="1268" s="35" customFormat="1" x14ac:dyDescent="0.25"/>
    <row r="1269" s="35" customFormat="1" x14ac:dyDescent="0.25"/>
    <row r="1270" s="35" customFormat="1" x14ac:dyDescent="0.25"/>
    <row r="1271" s="35" customFormat="1" x14ac:dyDescent="0.25"/>
    <row r="1272" s="35" customFormat="1" x14ac:dyDescent="0.25"/>
    <row r="1273" s="35" customFormat="1" x14ac:dyDescent="0.25"/>
    <row r="1274" s="35" customFormat="1" x14ac:dyDescent="0.25"/>
    <row r="1275" s="35" customFormat="1" x14ac:dyDescent="0.25"/>
    <row r="1276" s="35" customFormat="1" x14ac:dyDescent="0.25"/>
    <row r="1277" s="35" customFormat="1" x14ac:dyDescent="0.25"/>
    <row r="1278" s="35" customFormat="1" x14ac:dyDescent="0.25"/>
    <row r="1279" s="35" customFormat="1" x14ac:dyDescent="0.25"/>
    <row r="1280" s="35" customFormat="1" x14ac:dyDescent="0.25"/>
    <row r="1281" s="35" customFormat="1" x14ac:dyDescent="0.25"/>
    <row r="1282" s="35" customFormat="1" x14ac:dyDescent="0.25"/>
    <row r="1283" s="35" customFormat="1" x14ac:dyDescent="0.25"/>
    <row r="1284" s="35" customFormat="1" x14ac:dyDescent="0.25"/>
    <row r="1285" s="35" customFormat="1" x14ac:dyDescent="0.25"/>
    <row r="1286" s="35" customFormat="1" x14ac:dyDescent="0.25"/>
    <row r="1287" s="35" customFormat="1" x14ac:dyDescent="0.25"/>
    <row r="1288" s="35" customFormat="1" x14ac:dyDescent="0.25"/>
    <row r="1289" s="35" customFormat="1" x14ac:dyDescent="0.25"/>
    <row r="1290" s="35" customFormat="1" x14ac:dyDescent="0.25"/>
    <row r="1291" s="35" customFormat="1" x14ac:dyDescent="0.25"/>
    <row r="1292" s="35" customFormat="1" x14ac:dyDescent="0.25"/>
    <row r="1293" s="35" customFormat="1" x14ac:dyDescent="0.25"/>
    <row r="1294" s="35" customFormat="1" x14ac:dyDescent="0.25"/>
    <row r="1295" s="35" customFormat="1" x14ac:dyDescent="0.25"/>
    <row r="1296" s="35" customFormat="1" x14ac:dyDescent="0.25"/>
    <row r="1297" s="35" customFormat="1" x14ac:dyDescent="0.25"/>
    <row r="1298" s="35" customFormat="1" x14ac:dyDescent="0.25"/>
    <row r="1299" s="35" customFormat="1" x14ac:dyDescent="0.25"/>
    <row r="1300" s="35" customFormat="1" x14ac:dyDescent="0.25"/>
    <row r="1301" s="35" customFormat="1" x14ac:dyDescent="0.25"/>
    <row r="1302" s="35" customFormat="1" x14ac:dyDescent="0.25"/>
    <row r="1303" s="35" customFormat="1" x14ac:dyDescent="0.25"/>
    <row r="1304" s="35" customFormat="1" x14ac:dyDescent="0.25"/>
    <row r="1305" s="35" customFormat="1" x14ac:dyDescent="0.25"/>
    <row r="1306" s="35" customFormat="1" x14ac:dyDescent="0.25"/>
    <row r="1307" s="35" customFormat="1" x14ac:dyDescent="0.25"/>
    <row r="1308" s="35" customFormat="1" x14ac:dyDescent="0.25"/>
    <row r="1309" s="35" customFormat="1" x14ac:dyDescent="0.25"/>
  </sheetData>
  <sheetProtection algorithmName="SHA-512" hashValue="ddTS/oCnbNS52lKhoYYMVV37H7ZbIEwGJspRQGGB+4bHjBBt69N7VR9GPNXrskH9dr264JjTKAJnRV07Sp74MQ==" saltValue="tboh7XsUU9anwPrCi7UZZg==" spinCount="100000" sheet="1" objects="1" scenarios="1"/>
  <mergeCells count="5">
    <mergeCell ref="B33:C33"/>
    <mergeCell ref="E33:K33"/>
    <mergeCell ref="B7:I7"/>
    <mergeCell ref="B27:C27"/>
    <mergeCell ref="B8:I25"/>
  </mergeCells>
  <dataValidations count="2">
    <dataValidation type="decimal" allowBlank="1" showInputMessage="1" showErrorMessage="1" sqref="C30" xr:uid="{4CBB555A-5436-4852-B18F-54348AE02AAE}">
      <formula1>0</formula1>
      <formula2>1E+28</formula2>
    </dataValidation>
    <dataValidation type="decimal" allowBlank="1" showInputMessage="1" showErrorMessage="1" sqref="C31" xr:uid="{93D6EB87-774F-48A5-A15B-6593C517E1F6}">
      <formula1>1900</formula1>
      <formula2>2100</formula2>
    </dataValidation>
  </dataValidations>
  <pageMargins left="0.7" right="0.7" top="0.78740157499999996" bottom="0.78740157499999996" header="0.3" footer="0.3"/>
  <pageSetup paperSize="9" orientation="portrait" r:id="rId1"/>
  <ignoredErrors>
    <ignoredError sqref="B400 E400:F400" evalError="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2CF11-75A9-4009-A85C-BC84C9FF558F}">
          <x14:formula1>
            <xm:f>Lin_parameters_wd!$A$3:$A$6</xm:f>
          </x14:formula1>
          <xm:sqref>C28</xm:sqref>
        </x14:dataValidation>
        <x14:dataValidation type="list" allowBlank="1" showInputMessage="1" showErrorMessage="1" xr:uid="{79979C76-73A2-4FAB-BB24-2B6C3FFFC439}">
          <x14:formula1>
            <xm:f>Lin_parameters_wknd!$A$3:$A$7</xm:f>
          </x14:formula1>
          <xm:sqref>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AAF83-264B-4E1E-82FE-66434AD09F39}">
  <dimension ref="A1:L367"/>
  <sheetViews>
    <sheetView workbookViewId="0">
      <selection activeCell="C13" sqref="C13"/>
    </sheetView>
  </sheetViews>
  <sheetFormatPr baseColWidth="10" defaultRowHeight="15" x14ac:dyDescent="0.25"/>
  <cols>
    <col min="2" max="2" width="18.7109375" bestFit="1" customWidth="1"/>
    <col min="3" max="3" width="9.28515625" bestFit="1" customWidth="1"/>
    <col min="11" max="11" width="12.7109375" bestFit="1" customWidth="1"/>
  </cols>
  <sheetData>
    <row r="1" spans="1:12" ht="33.75" thickBot="1" x14ac:dyDescent="0.3">
      <c r="A1" s="16" t="s">
        <v>8</v>
      </c>
      <c r="B1" s="4" t="s">
        <v>10</v>
      </c>
      <c r="C1" s="4" t="s">
        <v>9</v>
      </c>
      <c r="D1" s="20" t="s">
        <v>0</v>
      </c>
      <c r="E1" s="21" t="s">
        <v>1</v>
      </c>
      <c r="F1" s="21" t="s">
        <v>2</v>
      </c>
      <c r="G1" s="21" t="s">
        <v>3</v>
      </c>
      <c r="H1" s="22" t="s">
        <v>4</v>
      </c>
      <c r="I1" s="20" t="s">
        <v>12</v>
      </c>
      <c r="J1" s="22" t="s">
        <v>13</v>
      </c>
      <c r="K1" s="34" t="s">
        <v>15</v>
      </c>
      <c r="L1" s="33" t="s">
        <v>14</v>
      </c>
    </row>
    <row r="2" spans="1:12" x14ac:dyDescent="0.25">
      <c r="A2" s="17">
        <f>DATE('Input and Output'!$C$31,1,1)</f>
        <v>42370</v>
      </c>
      <c r="B2" s="5">
        <f>'Input and Output'!C35</f>
        <v>4.5999999999999996</v>
      </c>
      <c r="C2" s="5">
        <f t="shared" ref="C2:C65" si="0">WEEKDAY(A2)</f>
        <v>6</v>
      </c>
      <c r="D2" s="25">
        <f>IF($C2&lt;6,Lin_parameters_wd!B$9,Lin_parameters_wknd!B$10)</f>
        <v>1.31124751273035</v>
      </c>
      <c r="E2" s="26">
        <f>IF($C2&lt;6,Lin_parameters_wd!C$9,Lin_parameters_wknd!C$10)</f>
        <v>-7.5310765362349638E-2</v>
      </c>
      <c r="F2" s="26">
        <f>IF($C2&lt;6,Lin_parameters_wd!D$9,Lin_parameters_wknd!D$10)</f>
        <v>0.29524473618599389</v>
      </c>
      <c r="G2" s="26">
        <f>IF($C2&lt;6,Lin_parameters_wd!E$9,Lin_parameters_wknd!E$10)</f>
        <v>-9.762199133681506E-3</v>
      </c>
      <c r="H2" s="30">
        <f>IF($C2&lt;6,Lin_parameters_wd!F$9,Lin_parameters_wknd!F$10)</f>
        <v>15.5</v>
      </c>
      <c r="I2" s="23">
        <f>IF($B2&lt;$H2,$D2,$F2)</f>
        <v>1.31124751273035</v>
      </c>
      <c r="J2" s="13">
        <f>IF($B2&lt;$H2,$E2,$G2)</f>
        <v>-7.5310765362349638E-2</v>
      </c>
      <c r="K2" s="23">
        <f>MAX($I2+$J2*$B2,0)</f>
        <v>0.96481799206354169</v>
      </c>
      <c r="L2" s="30">
        <f>$K2*'Input and Output'!$C$30/SUM($K$2:$K$366)</f>
        <v>1.0361573344246957</v>
      </c>
    </row>
    <row r="3" spans="1:12" x14ac:dyDescent="0.25">
      <c r="A3" s="18">
        <f>A2+1</f>
        <v>42371</v>
      </c>
      <c r="B3" s="6">
        <f>'Input and Output'!C36</f>
        <v>1.8</v>
      </c>
      <c r="C3" s="6">
        <f t="shared" si="0"/>
        <v>7</v>
      </c>
      <c r="D3" s="27">
        <f>IF($C3&lt;6,Lin_parameters_wd!B$9,Lin_parameters_wknd!B$10)</f>
        <v>1.31124751273035</v>
      </c>
      <c r="E3" s="24">
        <f>IF($C3&lt;6,Lin_parameters_wd!C$9,Lin_parameters_wknd!C$10)</f>
        <v>-7.5310765362349638E-2</v>
      </c>
      <c r="F3" s="24">
        <f>IF($C3&lt;6,Lin_parameters_wd!D$9,Lin_parameters_wknd!D$10)</f>
        <v>0.29524473618599389</v>
      </c>
      <c r="G3" s="24">
        <f>IF($C3&lt;6,Lin_parameters_wd!E$9,Lin_parameters_wknd!E$10)</f>
        <v>-9.762199133681506E-3</v>
      </c>
      <c r="H3" s="31">
        <f>IF($C3&lt;6,Lin_parameters_wd!F$9,Lin_parameters_wknd!F$10)</f>
        <v>15.5</v>
      </c>
      <c r="I3" s="11">
        <f t="shared" ref="I3:I66" si="1">IF($B3&lt;$H3,$D3,$F3)</f>
        <v>1.31124751273035</v>
      </c>
      <c r="J3" s="14">
        <f t="shared" ref="J3:J66" si="2">IF($B3&lt;$H3,$E3,$G3)</f>
        <v>-7.5310765362349638E-2</v>
      </c>
      <c r="K3" s="11">
        <f t="shared" ref="K3:K66" si="3">MAX($I3+$J3*$B3,0)</f>
        <v>1.1756881350781208</v>
      </c>
      <c r="L3" s="31">
        <f>$K3*'Input and Output'!$C$30/SUM($K$2:$K$366)</f>
        <v>1.2626193688115408</v>
      </c>
    </row>
    <row r="4" spans="1:12" x14ac:dyDescent="0.25">
      <c r="A4" s="18">
        <f t="shared" ref="A4:A67" si="4">A3+1</f>
        <v>42372</v>
      </c>
      <c r="B4" s="6">
        <f>'Input and Output'!C37</f>
        <v>0.7</v>
      </c>
      <c r="C4" s="6">
        <f t="shared" si="0"/>
        <v>1</v>
      </c>
      <c r="D4" s="27">
        <f>IF($C4&lt;6,Lin_parameters_wd!B$9,Lin_parameters_wknd!B$10)</f>
        <v>1.771938814155029</v>
      </c>
      <c r="E4" s="24">
        <f>IF($C4&lt;6,Lin_parameters_wd!C$9,Lin_parameters_wknd!C$10)</f>
        <v>-9.5984753200240996E-2</v>
      </c>
      <c r="F4" s="24">
        <f>IF($C4&lt;6,Lin_parameters_wd!D$9,Lin_parameters_wknd!D$10)</f>
        <v>0.40699471377216029</v>
      </c>
      <c r="G4" s="24">
        <f>IF($C4&lt;6,Lin_parameters_wd!E$9,Lin_parameters_wknd!E$10)</f>
        <v>-1.2756454396407539E-2</v>
      </c>
      <c r="H4" s="31">
        <f>IF($C4&lt;6,Lin_parameters_wd!F$9,Lin_parameters_wknd!F$10)</f>
        <v>16.399999999999999</v>
      </c>
      <c r="I4" s="11">
        <f t="shared" si="1"/>
        <v>1.771938814155029</v>
      </c>
      <c r="J4" s="14">
        <f t="shared" si="2"/>
        <v>-9.5984753200240996E-2</v>
      </c>
      <c r="K4" s="11">
        <f t="shared" si="3"/>
        <v>1.7047494869148603</v>
      </c>
      <c r="L4" s="31">
        <f>$K4*'Input and Output'!$C$30/SUM($K$2:$K$366)</f>
        <v>1.8307999008659002</v>
      </c>
    </row>
    <row r="5" spans="1:12" x14ac:dyDescent="0.25">
      <c r="A5" s="18">
        <f t="shared" si="4"/>
        <v>42373</v>
      </c>
      <c r="B5" s="6">
        <f>'Input and Output'!C38</f>
        <v>0.1</v>
      </c>
      <c r="C5" s="6">
        <f t="shared" si="0"/>
        <v>2</v>
      </c>
      <c r="D5" s="27">
        <f>IF($C5&lt;6,Lin_parameters_wd!B$9,Lin_parameters_wknd!B$10)</f>
        <v>1.771938814155029</v>
      </c>
      <c r="E5" s="24">
        <f>IF($C5&lt;6,Lin_parameters_wd!C$9,Lin_parameters_wknd!C$10)</f>
        <v>-9.5984753200240996E-2</v>
      </c>
      <c r="F5" s="24">
        <f>IF($C5&lt;6,Lin_parameters_wd!D$9,Lin_parameters_wknd!D$10)</f>
        <v>0.40699471377216029</v>
      </c>
      <c r="G5" s="24">
        <f>IF($C5&lt;6,Lin_parameters_wd!E$9,Lin_parameters_wknd!E$10)</f>
        <v>-1.2756454396407539E-2</v>
      </c>
      <c r="H5" s="31">
        <f>IF($C5&lt;6,Lin_parameters_wd!F$9,Lin_parameters_wknd!F$10)</f>
        <v>16.399999999999999</v>
      </c>
      <c r="I5" s="11">
        <f t="shared" si="1"/>
        <v>1.771938814155029</v>
      </c>
      <c r="J5" s="14">
        <f t="shared" si="2"/>
        <v>-9.5984753200240996E-2</v>
      </c>
      <c r="K5" s="11">
        <f t="shared" si="3"/>
        <v>1.762340338835005</v>
      </c>
      <c r="L5" s="31">
        <f>$K5*'Input and Output'!$C$30/SUM($K$2:$K$366)</f>
        <v>1.8926490621623187</v>
      </c>
    </row>
    <row r="6" spans="1:12" x14ac:dyDescent="0.25">
      <c r="A6" s="18">
        <f t="shared" si="4"/>
        <v>42374</v>
      </c>
      <c r="B6" s="6">
        <f>'Input and Output'!C39</f>
        <v>3.8</v>
      </c>
      <c r="C6" s="6">
        <f t="shared" si="0"/>
        <v>3</v>
      </c>
      <c r="D6" s="27">
        <f>IF($C6&lt;6,Lin_parameters_wd!B$9,Lin_parameters_wknd!B$10)</f>
        <v>1.771938814155029</v>
      </c>
      <c r="E6" s="24">
        <f>IF($C6&lt;6,Lin_parameters_wd!C$9,Lin_parameters_wknd!C$10)</f>
        <v>-9.5984753200240996E-2</v>
      </c>
      <c r="F6" s="24">
        <f>IF($C6&lt;6,Lin_parameters_wd!D$9,Lin_parameters_wknd!D$10)</f>
        <v>0.40699471377216029</v>
      </c>
      <c r="G6" s="24">
        <f>IF($C6&lt;6,Lin_parameters_wd!E$9,Lin_parameters_wknd!E$10)</f>
        <v>-1.2756454396407539E-2</v>
      </c>
      <c r="H6" s="31">
        <f>IF($C6&lt;6,Lin_parameters_wd!F$9,Lin_parameters_wknd!F$10)</f>
        <v>16.399999999999999</v>
      </c>
      <c r="I6" s="11">
        <f t="shared" si="1"/>
        <v>1.771938814155029</v>
      </c>
      <c r="J6" s="14">
        <f t="shared" si="2"/>
        <v>-9.5984753200240996E-2</v>
      </c>
      <c r="K6" s="11">
        <f t="shared" si="3"/>
        <v>1.4071967519941131</v>
      </c>
      <c r="L6" s="31">
        <f>$K6*'Input and Output'!$C$30/SUM($K$2:$K$366)</f>
        <v>1.5112459008344059</v>
      </c>
    </row>
    <row r="7" spans="1:12" x14ac:dyDescent="0.25">
      <c r="A7" s="18">
        <f t="shared" si="4"/>
        <v>42375</v>
      </c>
      <c r="B7" s="6">
        <f>'Input and Output'!C40</f>
        <v>1.8</v>
      </c>
      <c r="C7" s="6">
        <f t="shared" si="0"/>
        <v>4</v>
      </c>
      <c r="D7" s="27">
        <f>IF($C7&lt;6,Lin_parameters_wd!B$9,Lin_parameters_wknd!B$10)</f>
        <v>1.771938814155029</v>
      </c>
      <c r="E7" s="24">
        <f>IF($C7&lt;6,Lin_parameters_wd!C$9,Lin_parameters_wknd!C$10)</f>
        <v>-9.5984753200240996E-2</v>
      </c>
      <c r="F7" s="24">
        <f>IF($C7&lt;6,Lin_parameters_wd!D$9,Lin_parameters_wknd!D$10)</f>
        <v>0.40699471377216029</v>
      </c>
      <c r="G7" s="24">
        <f>IF($C7&lt;6,Lin_parameters_wd!E$9,Lin_parameters_wknd!E$10)</f>
        <v>-1.2756454396407539E-2</v>
      </c>
      <c r="H7" s="31">
        <f>IF($C7&lt;6,Lin_parameters_wd!F$9,Lin_parameters_wknd!F$10)</f>
        <v>16.399999999999999</v>
      </c>
      <c r="I7" s="11">
        <f t="shared" si="1"/>
        <v>1.771938814155029</v>
      </c>
      <c r="J7" s="14">
        <f t="shared" si="2"/>
        <v>-9.5984753200240996E-2</v>
      </c>
      <c r="K7" s="11">
        <f t="shared" si="3"/>
        <v>1.5991662583945951</v>
      </c>
      <c r="L7" s="31">
        <f>$K7*'Input and Output'!$C$30/SUM($K$2:$K$366)</f>
        <v>1.7174097718224668</v>
      </c>
    </row>
    <row r="8" spans="1:12" x14ac:dyDescent="0.25">
      <c r="A8" s="18">
        <f t="shared" si="4"/>
        <v>42376</v>
      </c>
      <c r="B8" s="6">
        <f>'Input and Output'!C41</f>
        <v>3.1</v>
      </c>
      <c r="C8" s="6">
        <f t="shared" si="0"/>
        <v>5</v>
      </c>
      <c r="D8" s="27">
        <f>IF($C8&lt;6,Lin_parameters_wd!B$9,Lin_parameters_wknd!B$10)</f>
        <v>1.771938814155029</v>
      </c>
      <c r="E8" s="24">
        <f>IF($C8&lt;6,Lin_parameters_wd!C$9,Lin_parameters_wknd!C$10)</f>
        <v>-9.5984753200240996E-2</v>
      </c>
      <c r="F8" s="24">
        <f>IF($C8&lt;6,Lin_parameters_wd!D$9,Lin_parameters_wknd!D$10)</f>
        <v>0.40699471377216029</v>
      </c>
      <c r="G8" s="24">
        <f>IF($C8&lt;6,Lin_parameters_wd!E$9,Lin_parameters_wknd!E$10)</f>
        <v>-1.2756454396407539E-2</v>
      </c>
      <c r="H8" s="31">
        <f>IF($C8&lt;6,Lin_parameters_wd!F$9,Lin_parameters_wknd!F$10)</f>
        <v>16.399999999999999</v>
      </c>
      <c r="I8" s="11">
        <f t="shared" si="1"/>
        <v>1.771938814155029</v>
      </c>
      <c r="J8" s="14">
        <f t="shared" si="2"/>
        <v>-9.5984753200240996E-2</v>
      </c>
      <c r="K8" s="11">
        <f t="shared" si="3"/>
        <v>1.4743860792342818</v>
      </c>
      <c r="L8" s="31">
        <f>$K8*'Input and Output'!$C$30/SUM($K$2:$K$366)</f>
        <v>1.5834032556802271</v>
      </c>
    </row>
    <row r="9" spans="1:12" x14ac:dyDescent="0.25">
      <c r="A9" s="18">
        <f t="shared" si="4"/>
        <v>42377</v>
      </c>
      <c r="B9" s="6">
        <f>'Input and Output'!C42</f>
        <v>4.3</v>
      </c>
      <c r="C9" s="6">
        <f t="shared" si="0"/>
        <v>6</v>
      </c>
      <c r="D9" s="27">
        <f>IF($C9&lt;6,Lin_parameters_wd!B$9,Lin_parameters_wknd!B$10)</f>
        <v>1.31124751273035</v>
      </c>
      <c r="E9" s="24">
        <f>IF($C9&lt;6,Lin_parameters_wd!C$9,Lin_parameters_wknd!C$10)</f>
        <v>-7.5310765362349638E-2</v>
      </c>
      <c r="F9" s="24">
        <f>IF($C9&lt;6,Lin_parameters_wd!D$9,Lin_parameters_wknd!D$10)</f>
        <v>0.29524473618599389</v>
      </c>
      <c r="G9" s="24">
        <f>IF($C9&lt;6,Lin_parameters_wd!E$9,Lin_parameters_wknd!E$10)</f>
        <v>-9.762199133681506E-3</v>
      </c>
      <c r="H9" s="31">
        <f>IF($C9&lt;6,Lin_parameters_wd!F$9,Lin_parameters_wknd!F$10)</f>
        <v>15.5</v>
      </c>
      <c r="I9" s="11">
        <f t="shared" si="1"/>
        <v>1.31124751273035</v>
      </c>
      <c r="J9" s="14">
        <f t="shared" si="2"/>
        <v>-7.5310765362349638E-2</v>
      </c>
      <c r="K9" s="11">
        <f t="shared" si="3"/>
        <v>0.9874112216722466</v>
      </c>
      <c r="L9" s="31">
        <f>$K9*'Input and Output'!$C$30/SUM($K$2:$K$366)</f>
        <v>1.0604211238232861</v>
      </c>
    </row>
    <row r="10" spans="1:12" x14ac:dyDescent="0.25">
      <c r="A10" s="18">
        <f t="shared" si="4"/>
        <v>42378</v>
      </c>
      <c r="B10" s="6">
        <f>'Input and Output'!C43</f>
        <v>1</v>
      </c>
      <c r="C10" s="6">
        <f t="shared" si="0"/>
        <v>7</v>
      </c>
      <c r="D10" s="27">
        <f>IF($C10&lt;6,Lin_parameters_wd!B$9,Lin_parameters_wknd!B$10)</f>
        <v>1.31124751273035</v>
      </c>
      <c r="E10" s="24">
        <f>IF($C10&lt;6,Lin_parameters_wd!C$9,Lin_parameters_wknd!C$10)</f>
        <v>-7.5310765362349638E-2</v>
      </c>
      <c r="F10" s="24">
        <f>IF($C10&lt;6,Lin_parameters_wd!D$9,Lin_parameters_wknd!D$10)</f>
        <v>0.29524473618599389</v>
      </c>
      <c r="G10" s="24">
        <f>IF($C10&lt;6,Lin_parameters_wd!E$9,Lin_parameters_wknd!E$10)</f>
        <v>-9.762199133681506E-3</v>
      </c>
      <c r="H10" s="31">
        <f>IF($C10&lt;6,Lin_parameters_wd!F$9,Lin_parameters_wknd!F$10)</f>
        <v>15.5</v>
      </c>
      <c r="I10" s="11">
        <f t="shared" si="1"/>
        <v>1.31124751273035</v>
      </c>
      <c r="J10" s="14">
        <f t="shared" si="2"/>
        <v>-7.5310765362349638E-2</v>
      </c>
      <c r="K10" s="11">
        <f t="shared" si="3"/>
        <v>1.2359367473680003</v>
      </c>
      <c r="L10" s="31">
        <f>$K10*'Input and Output'!$C$30/SUM($K$2:$K$366)</f>
        <v>1.3273228072077818</v>
      </c>
    </row>
    <row r="11" spans="1:12" x14ac:dyDescent="0.25">
      <c r="A11" s="18">
        <f t="shared" si="4"/>
        <v>42379</v>
      </c>
      <c r="B11" s="6">
        <f>'Input and Output'!C44</f>
        <v>5.6</v>
      </c>
      <c r="C11" s="6">
        <f t="shared" si="0"/>
        <v>1</v>
      </c>
      <c r="D11" s="27">
        <f>IF($C11&lt;6,Lin_parameters_wd!B$9,Lin_parameters_wknd!B$10)</f>
        <v>1.771938814155029</v>
      </c>
      <c r="E11" s="24">
        <f>IF($C11&lt;6,Lin_parameters_wd!C$9,Lin_parameters_wknd!C$10)</f>
        <v>-9.5984753200240996E-2</v>
      </c>
      <c r="F11" s="24">
        <f>IF($C11&lt;6,Lin_parameters_wd!D$9,Lin_parameters_wknd!D$10)</f>
        <v>0.40699471377216029</v>
      </c>
      <c r="G11" s="24">
        <f>IF($C11&lt;6,Lin_parameters_wd!E$9,Lin_parameters_wknd!E$10)</f>
        <v>-1.2756454396407539E-2</v>
      </c>
      <c r="H11" s="31">
        <f>IF($C11&lt;6,Lin_parameters_wd!F$9,Lin_parameters_wknd!F$10)</f>
        <v>16.399999999999999</v>
      </c>
      <c r="I11" s="11">
        <f t="shared" si="1"/>
        <v>1.771938814155029</v>
      </c>
      <c r="J11" s="14">
        <f t="shared" si="2"/>
        <v>-9.5984753200240996E-2</v>
      </c>
      <c r="K11" s="11">
        <f t="shared" si="3"/>
        <v>1.2344241962336793</v>
      </c>
      <c r="L11" s="31">
        <f>$K11*'Input and Output'!$C$30/SUM($K$2:$K$366)</f>
        <v>1.3256984169451509</v>
      </c>
    </row>
    <row r="12" spans="1:12" x14ac:dyDescent="0.25">
      <c r="A12" s="18">
        <f t="shared" si="4"/>
        <v>42380</v>
      </c>
      <c r="B12" s="6">
        <f>'Input and Output'!C45</f>
        <v>4.5</v>
      </c>
      <c r="C12" s="6">
        <f t="shared" si="0"/>
        <v>2</v>
      </c>
      <c r="D12" s="27">
        <f>IF($C12&lt;6,Lin_parameters_wd!B$9,Lin_parameters_wknd!B$10)</f>
        <v>1.771938814155029</v>
      </c>
      <c r="E12" s="24">
        <f>IF($C12&lt;6,Lin_parameters_wd!C$9,Lin_parameters_wknd!C$10)</f>
        <v>-9.5984753200240996E-2</v>
      </c>
      <c r="F12" s="24">
        <f>IF($C12&lt;6,Lin_parameters_wd!D$9,Lin_parameters_wknd!D$10)</f>
        <v>0.40699471377216029</v>
      </c>
      <c r="G12" s="24">
        <f>IF($C12&lt;6,Lin_parameters_wd!E$9,Lin_parameters_wknd!E$10)</f>
        <v>-1.2756454396407539E-2</v>
      </c>
      <c r="H12" s="31">
        <f>IF($C12&lt;6,Lin_parameters_wd!F$9,Lin_parameters_wknd!F$10)</f>
        <v>16.399999999999999</v>
      </c>
      <c r="I12" s="11">
        <f t="shared" si="1"/>
        <v>1.771938814155029</v>
      </c>
      <c r="J12" s="14">
        <f t="shared" si="2"/>
        <v>-9.5984753200240996E-2</v>
      </c>
      <c r="K12" s="11">
        <f t="shared" si="3"/>
        <v>1.3400074247539444</v>
      </c>
      <c r="L12" s="31">
        <f>$K12*'Input and Output'!$C$30/SUM($K$2:$K$366)</f>
        <v>1.4390885459885845</v>
      </c>
    </row>
    <row r="13" spans="1:12" x14ac:dyDescent="0.25">
      <c r="A13" s="18">
        <f t="shared" si="4"/>
        <v>42381</v>
      </c>
      <c r="B13" s="6">
        <f>'Input and Output'!C46</f>
        <v>4.8</v>
      </c>
      <c r="C13" s="6">
        <f t="shared" si="0"/>
        <v>3</v>
      </c>
      <c r="D13" s="27">
        <f>IF($C13&lt;6,Lin_parameters_wd!B$9,Lin_parameters_wknd!B$10)</f>
        <v>1.771938814155029</v>
      </c>
      <c r="E13" s="24">
        <f>IF($C13&lt;6,Lin_parameters_wd!C$9,Lin_parameters_wknd!C$10)</f>
        <v>-9.5984753200240996E-2</v>
      </c>
      <c r="F13" s="24">
        <f>IF($C13&lt;6,Lin_parameters_wd!D$9,Lin_parameters_wknd!D$10)</f>
        <v>0.40699471377216029</v>
      </c>
      <c r="G13" s="24">
        <f>IF($C13&lt;6,Lin_parameters_wd!E$9,Lin_parameters_wknd!E$10)</f>
        <v>-1.2756454396407539E-2</v>
      </c>
      <c r="H13" s="31">
        <f>IF($C13&lt;6,Lin_parameters_wd!F$9,Lin_parameters_wknd!F$10)</f>
        <v>16.399999999999999</v>
      </c>
      <c r="I13" s="11">
        <f t="shared" si="1"/>
        <v>1.771938814155029</v>
      </c>
      <c r="J13" s="14">
        <f t="shared" si="2"/>
        <v>-9.5984753200240996E-2</v>
      </c>
      <c r="K13" s="11">
        <f t="shared" si="3"/>
        <v>1.3112119987938722</v>
      </c>
      <c r="L13" s="31">
        <f>$K13*'Input and Output'!$C$30/SUM($K$2:$K$366)</f>
        <v>1.4081639653403755</v>
      </c>
    </row>
    <row r="14" spans="1:12" x14ac:dyDescent="0.25">
      <c r="A14" s="18">
        <f t="shared" si="4"/>
        <v>42382</v>
      </c>
      <c r="B14" s="6">
        <f>'Input and Output'!C47</f>
        <v>3.8</v>
      </c>
      <c r="C14" s="6">
        <f t="shared" si="0"/>
        <v>4</v>
      </c>
      <c r="D14" s="27">
        <f>IF($C14&lt;6,Lin_parameters_wd!B$9,Lin_parameters_wknd!B$10)</f>
        <v>1.771938814155029</v>
      </c>
      <c r="E14" s="24">
        <f>IF($C14&lt;6,Lin_parameters_wd!C$9,Lin_parameters_wknd!C$10)</f>
        <v>-9.5984753200240996E-2</v>
      </c>
      <c r="F14" s="24">
        <f>IF($C14&lt;6,Lin_parameters_wd!D$9,Lin_parameters_wknd!D$10)</f>
        <v>0.40699471377216029</v>
      </c>
      <c r="G14" s="24">
        <f>IF($C14&lt;6,Lin_parameters_wd!E$9,Lin_parameters_wknd!E$10)</f>
        <v>-1.2756454396407539E-2</v>
      </c>
      <c r="H14" s="31">
        <f>IF($C14&lt;6,Lin_parameters_wd!F$9,Lin_parameters_wknd!F$10)</f>
        <v>16.399999999999999</v>
      </c>
      <c r="I14" s="11">
        <f t="shared" si="1"/>
        <v>1.771938814155029</v>
      </c>
      <c r="J14" s="14">
        <f t="shared" si="2"/>
        <v>-9.5984753200240996E-2</v>
      </c>
      <c r="K14" s="11">
        <f t="shared" si="3"/>
        <v>1.4071967519941131</v>
      </c>
      <c r="L14" s="31">
        <f>$K14*'Input and Output'!$C$30/SUM($K$2:$K$366)</f>
        <v>1.5112459008344059</v>
      </c>
    </row>
    <row r="15" spans="1:12" x14ac:dyDescent="0.25">
      <c r="A15" s="18">
        <f t="shared" si="4"/>
        <v>42383</v>
      </c>
      <c r="B15" s="6">
        <f>'Input and Output'!C48</f>
        <v>2</v>
      </c>
      <c r="C15" s="6">
        <f t="shared" si="0"/>
        <v>5</v>
      </c>
      <c r="D15" s="27">
        <f>IF($C15&lt;6,Lin_parameters_wd!B$9,Lin_parameters_wknd!B$10)</f>
        <v>1.771938814155029</v>
      </c>
      <c r="E15" s="24">
        <f>IF($C15&lt;6,Lin_parameters_wd!C$9,Lin_parameters_wknd!C$10)</f>
        <v>-9.5984753200240996E-2</v>
      </c>
      <c r="F15" s="24">
        <f>IF($C15&lt;6,Lin_parameters_wd!D$9,Lin_parameters_wknd!D$10)</f>
        <v>0.40699471377216029</v>
      </c>
      <c r="G15" s="24">
        <f>IF($C15&lt;6,Lin_parameters_wd!E$9,Lin_parameters_wknd!E$10)</f>
        <v>-1.2756454396407539E-2</v>
      </c>
      <c r="H15" s="31">
        <f>IF($C15&lt;6,Lin_parameters_wd!F$9,Lin_parameters_wknd!F$10)</f>
        <v>16.399999999999999</v>
      </c>
      <c r="I15" s="11">
        <f t="shared" si="1"/>
        <v>1.771938814155029</v>
      </c>
      <c r="J15" s="14">
        <f t="shared" si="2"/>
        <v>-9.5984753200240996E-2</v>
      </c>
      <c r="K15" s="11">
        <f t="shared" si="3"/>
        <v>1.5799693077545469</v>
      </c>
      <c r="L15" s="31">
        <f>$K15*'Input and Output'!$C$30/SUM($K$2:$K$366)</f>
        <v>1.6967933847236607</v>
      </c>
    </row>
    <row r="16" spans="1:12" x14ac:dyDescent="0.25">
      <c r="A16" s="18">
        <f t="shared" si="4"/>
        <v>42384</v>
      </c>
      <c r="B16" s="6">
        <f>'Input and Output'!C49</f>
        <v>1.5</v>
      </c>
      <c r="C16" s="6">
        <f t="shared" si="0"/>
        <v>6</v>
      </c>
      <c r="D16" s="27">
        <f>IF($C16&lt;6,Lin_parameters_wd!B$9,Lin_parameters_wknd!B$10)</f>
        <v>1.31124751273035</v>
      </c>
      <c r="E16" s="24">
        <f>IF($C16&lt;6,Lin_parameters_wd!C$9,Lin_parameters_wknd!C$10)</f>
        <v>-7.5310765362349638E-2</v>
      </c>
      <c r="F16" s="24">
        <f>IF($C16&lt;6,Lin_parameters_wd!D$9,Lin_parameters_wknd!D$10)</f>
        <v>0.29524473618599389</v>
      </c>
      <c r="G16" s="24">
        <f>IF($C16&lt;6,Lin_parameters_wd!E$9,Lin_parameters_wknd!E$10)</f>
        <v>-9.762199133681506E-3</v>
      </c>
      <c r="H16" s="31">
        <f>IF($C16&lt;6,Lin_parameters_wd!F$9,Lin_parameters_wknd!F$10)</f>
        <v>15.5</v>
      </c>
      <c r="I16" s="11">
        <f t="shared" si="1"/>
        <v>1.31124751273035</v>
      </c>
      <c r="J16" s="14">
        <f t="shared" si="2"/>
        <v>-7.5310765362349638E-2</v>
      </c>
      <c r="K16" s="11">
        <f t="shared" si="3"/>
        <v>1.1982813646868256</v>
      </c>
      <c r="L16" s="31">
        <f>$K16*'Input and Output'!$C$30/SUM($K$2:$K$366)</f>
        <v>1.2868831582101312</v>
      </c>
    </row>
    <row r="17" spans="1:12" x14ac:dyDescent="0.25">
      <c r="A17" s="18">
        <f t="shared" si="4"/>
        <v>42385</v>
      </c>
      <c r="B17" s="6">
        <f>'Input and Output'!C50</f>
        <v>0.4</v>
      </c>
      <c r="C17" s="6">
        <f t="shared" si="0"/>
        <v>7</v>
      </c>
      <c r="D17" s="27">
        <f>IF($C17&lt;6,Lin_parameters_wd!B$9,Lin_parameters_wknd!B$10)</f>
        <v>1.31124751273035</v>
      </c>
      <c r="E17" s="24">
        <f>IF($C17&lt;6,Lin_parameters_wd!C$9,Lin_parameters_wknd!C$10)</f>
        <v>-7.5310765362349638E-2</v>
      </c>
      <c r="F17" s="24">
        <f>IF($C17&lt;6,Lin_parameters_wd!D$9,Lin_parameters_wknd!D$10)</f>
        <v>0.29524473618599389</v>
      </c>
      <c r="G17" s="24">
        <f>IF($C17&lt;6,Lin_parameters_wd!E$9,Lin_parameters_wknd!E$10)</f>
        <v>-9.762199133681506E-3</v>
      </c>
      <c r="H17" s="31">
        <f>IF($C17&lt;6,Lin_parameters_wd!F$9,Lin_parameters_wknd!F$10)</f>
        <v>15.5</v>
      </c>
      <c r="I17" s="11">
        <f t="shared" si="1"/>
        <v>1.31124751273035</v>
      </c>
      <c r="J17" s="14">
        <f t="shared" si="2"/>
        <v>-7.5310765362349638E-2</v>
      </c>
      <c r="K17" s="11">
        <f t="shared" si="3"/>
        <v>1.2811232065854101</v>
      </c>
      <c r="L17" s="31">
        <f>$K17*'Input and Output'!$C$30/SUM($K$2:$K$366)</f>
        <v>1.3758503860049629</v>
      </c>
    </row>
    <row r="18" spans="1:12" x14ac:dyDescent="0.25">
      <c r="A18" s="18">
        <f t="shared" si="4"/>
        <v>42386</v>
      </c>
      <c r="B18" s="6">
        <f>'Input and Output'!C51</f>
        <v>-1.6</v>
      </c>
      <c r="C18" s="6">
        <f t="shared" si="0"/>
        <v>1</v>
      </c>
      <c r="D18" s="27">
        <f>IF($C18&lt;6,Lin_parameters_wd!B$9,Lin_parameters_wknd!B$10)</f>
        <v>1.771938814155029</v>
      </c>
      <c r="E18" s="24">
        <f>IF($C18&lt;6,Lin_parameters_wd!C$9,Lin_parameters_wknd!C$10)</f>
        <v>-9.5984753200240996E-2</v>
      </c>
      <c r="F18" s="24">
        <f>IF($C18&lt;6,Lin_parameters_wd!D$9,Lin_parameters_wknd!D$10)</f>
        <v>0.40699471377216029</v>
      </c>
      <c r="G18" s="24">
        <f>IF($C18&lt;6,Lin_parameters_wd!E$9,Lin_parameters_wknd!E$10)</f>
        <v>-1.2756454396407539E-2</v>
      </c>
      <c r="H18" s="31">
        <f>IF($C18&lt;6,Lin_parameters_wd!F$9,Lin_parameters_wknd!F$10)</f>
        <v>16.399999999999999</v>
      </c>
      <c r="I18" s="11">
        <f t="shared" si="1"/>
        <v>1.771938814155029</v>
      </c>
      <c r="J18" s="14">
        <f t="shared" si="2"/>
        <v>-9.5984753200240996E-2</v>
      </c>
      <c r="K18" s="11">
        <f t="shared" si="3"/>
        <v>1.9255144192754146</v>
      </c>
      <c r="L18" s="31">
        <f>$K18*'Input and Output'!$C$30/SUM($K$2:$K$366)</f>
        <v>2.0678883525021705</v>
      </c>
    </row>
    <row r="19" spans="1:12" x14ac:dyDescent="0.25">
      <c r="A19" s="18">
        <f t="shared" si="4"/>
        <v>42387</v>
      </c>
      <c r="B19" s="6">
        <f>'Input and Output'!C52</f>
        <v>-5.3</v>
      </c>
      <c r="C19" s="6">
        <f t="shared" si="0"/>
        <v>2</v>
      </c>
      <c r="D19" s="27">
        <f>IF($C19&lt;6,Lin_parameters_wd!B$9,Lin_parameters_wknd!B$10)</f>
        <v>1.771938814155029</v>
      </c>
      <c r="E19" s="24">
        <f>IF($C19&lt;6,Lin_parameters_wd!C$9,Lin_parameters_wknd!C$10)</f>
        <v>-9.5984753200240996E-2</v>
      </c>
      <c r="F19" s="24">
        <f>IF($C19&lt;6,Lin_parameters_wd!D$9,Lin_parameters_wknd!D$10)</f>
        <v>0.40699471377216029</v>
      </c>
      <c r="G19" s="24">
        <f>IF($C19&lt;6,Lin_parameters_wd!E$9,Lin_parameters_wknd!E$10)</f>
        <v>-1.2756454396407539E-2</v>
      </c>
      <c r="H19" s="31">
        <f>IF($C19&lt;6,Lin_parameters_wd!F$9,Lin_parameters_wknd!F$10)</f>
        <v>16.399999999999999</v>
      </c>
      <c r="I19" s="11">
        <f t="shared" si="1"/>
        <v>1.771938814155029</v>
      </c>
      <c r="J19" s="14">
        <f t="shared" si="2"/>
        <v>-9.5984753200240996E-2</v>
      </c>
      <c r="K19" s="11">
        <f t="shared" si="3"/>
        <v>2.2806580061163064</v>
      </c>
      <c r="L19" s="31">
        <f>$K19*'Input and Output'!$C$30/SUM($K$2:$K$366)</f>
        <v>2.449291513830083</v>
      </c>
    </row>
    <row r="20" spans="1:12" x14ac:dyDescent="0.25">
      <c r="A20" s="18">
        <f t="shared" si="4"/>
        <v>42388</v>
      </c>
      <c r="B20" s="6">
        <f>'Input and Output'!C53</f>
        <v>-7.3</v>
      </c>
      <c r="C20" s="6">
        <f t="shared" si="0"/>
        <v>3</v>
      </c>
      <c r="D20" s="27">
        <f>IF($C20&lt;6,Lin_parameters_wd!B$9,Lin_parameters_wknd!B$10)</f>
        <v>1.771938814155029</v>
      </c>
      <c r="E20" s="24">
        <f>IF($C20&lt;6,Lin_parameters_wd!C$9,Lin_parameters_wknd!C$10)</f>
        <v>-9.5984753200240996E-2</v>
      </c>
      <c r="F20" s="24">
        <f>IF($C20&lt;6,Lin_parameters_wd!D$9,Lin_parameters_wknd!D$10)</f>
        <v>0.40699471377216029</v>
      </c>
      <c r="G20" s="24">
        <f>IF($C20&lt;6,Lin_parameters_wd!E$9,Lin_parameters_wknd!E$10)</f>
        <v>-1.2756454396407539E-2</v>
      </c>
      <c r="H20" s="31">
        <f>IF($C20&lt;6,Lin_parameters_wd!F$9,Lin_parameters_wknd!F$10)</f>
        <v>16.399999999999999</v>
      </c>
      <c r="I20" s="11">
        <f t="shared" si="1"/>
        <v>1.771938814155029</v>
      </c>
      <c r="J20" s="14">
        <f t="shared" si="2"/>
        <v>-9.5984753200240996E-2</v>
      </c>
      <c r="K20" s="11">
        <f t="shared" si="3"/>
        <v>2.4726275125167883</v>
      </c>
      <c r="L20" s="31">
        <f>$K20*'Input and Output'!$C$30/SUM($K$2:$K$366)</f>
        <v>2.6554553848181439</v>
      </c>
    </row>
    <row r="21" spans="1:12" x14ac:dyDescent="0.25">
      <c r="A21" s="18">
        <f t="shared" si="4"/>
        <v>42389</v>
      </c>
      <c r="B21" s="6">
        <f>'Input and Output'!C54</f>
        <v>-3.3</v>
      </c>
      <c r="C21" s="6">
        <f t="shared" si="0"/>
        <v>4</v>
      </c>
      <c r="D21" s="27">
        <f>IF($C21&lt;6,Lin_parameters_wd!B$9,Lin_parameters_wknd!B$10)</f>
        <v>1.771938814155029</v>
      </c>
      <c r="E21" s="24">
        <f>IF($C21&lt;6,Lin_parameters_wd!C$9,Lin_parameters_wknd!C$10)</f>
        <v>-9.5984753200240996E-2</v>
      </c>
      <c r="F21" s="24">
        <f>IF($C21&lt;6,Lin_parameters_wd!D$9,Lin_parameters_wknd!D$10)</f>
        <v>0.40699471377216029</v>
      </c>
      <c r="G21" s="24">
        <f>IF($C21&lt;6,Lin_parameters_wd!E$9,Lin_parameters_wknd!E$10)</f>
        <v>-1.2756454396407539E-2</v>
      </c>
      <c r="H21" s="31">
        <f>IF($C21&lt;6,Lin_parameters_wd!F$9,Lin_parameters_wknd!F$10)</f>
        <v>16.399999999999999</v>
      </c>
      <c r="I21" s="11">
        <f t="shared" si="1"/>
        <v>1.771938814155029</v>
      </c>
      <c r="J21" s="14">
        <f t="shared" si="2"/>
        <v>-9.5984753200240996E-2</v>
      </c>
      <c r="K21" s="11">
        <f t="shared" si="3"/>
        <v>2.0886884997158242</v>
      </c>
      <c r="L21" s="31">
        <f>$K21*'Input and Output'!$C$30/SUM($K$2:$K$366)</f>
        <v>2.2431276428420217</v>
      </c>
    </row>
    <row r="22" spans="1:12" x14ac:dyDescent="0.25">
      <c r="A22" s="18">
        <f t="shared" si="4"/>
        <v>42390</v>
      </c>
      <c r="B22" s="6">
        <f>'Input and Output'!C55</f>
        <v>-4.2</v>
      </c>
      <c r="C22" s="6">
        <f t="shared" si="0"/>
        <v>5</v>
      </c>
      <c r="D22" s="27">
        <f>IF($C22&lt;6,Lin_parameters_wd!B$9,Lin_parameters_wknd!B$10)</f>
        <v>1.771938814155029</v>
      </c>
      <c r="E22" s="24">
        <f>IF($C22&lt;6,Lin_parameters_wd!C$9,Lin_parameters_wknd!C$10)</f>
        <v>-9.5984753200240996E-2</v>
      </c>
      <c r="F22" s="24">
        <f>IF($C22&lt;6,Lin_parameters_wd!D$9,Lin_parameters_wknd!D$10)</f>
        <v>0.40699471377216029</v>
      </c>
      <c r="G22" s="24">
        <f>IF($C22&lt;6,Lin_parameters_wd!E$9,Lin_parameters_wknd!E$10)</f>
        <v>-1.2756454396407539E-2</v>
      </c>
      <c r="H22" s="31">
        <f>IF($C22&lt;6,Lin_parameters_wd!F$9,Lin_parameters_wknd!F$10)</f>
        <v>16.399999999999999</v>
      </c>
      <c r="I22" s="11">
        <f t="shared" si="1"/>
        <v>1.771938814155029</v>
      </c>
      <c r="J22" s="14">
        <f t="shared" si="2"/>
        <v>-9.5984753200240996E-2</v>
      </c>
      <c r="K22" s="11">
        <f t="shared" si="3"/>
        <v>2.1750747775960413</v>
      </c>
      <c r="L22" s="31">
        <f>$K22*'Input and Output'!$C$30/SUM($K$2:$K$366)</f>
        <v>2.3359013847866494</v>
      </c>
    </row>
    <row r="23" spans="1:12" x14ac:dyDescent="0.25">
      <c r="A23" s="18">
        <f t="shared" si="4"/>
        <v>42391</v>
      </c>
      <c r="B23" s="6">
        <f>'Input and Output'!C56</f>
        <v>-6.4</v>
      </c>
      <c r="C23" s="6">
        <f t="shared" si="0"/>
        <v>6</v>
      </c>
      <c r="D23" s="27">
        <f>IF($C23&lt;6,Lin_parameters_wd!B$9,Lin_parameters_wknd!B$10)</f>
        <v>1.31124751273035</v>
      </c>
      <c r="E23" s="24">
        <f>IF($C23&lt;6,Lin_parameters_wd!C$9,Lin_parameters_wknd!C$10)</f>
        <v>-7.5310765362349638E-2</v>
      </c>
      <c r="F23" s="24">
        <f>IF($C23&lt;6,Lin_parameters_wd!D$9,Lin_parameters_wknd!D$10)</f>
        <v>0.29524473618599389</v>
      </c>
      <c r="G23" s="24">
        <f>IF($C23&lt;6,Lin_parameters_wd!E$9,Lin_parameters_wknd!E$10)</f>
        <v>-9.762199133681506E-3</v>
      </c>
      <c r="H23" s="31">
        <f>IF($C23&lt;6,Lin_parameters_wd!F$9,Lin_parameters_wknd!F$10)</f>
        <v>15.5</v>
      </c>
      <c r="I23" s="11">
        <f t="shared" si="1"/>
        <v>1.31124751273035</v>
      </c>
      <c r="J23" s="14">
        <f t="shared" si="2"/>
        <v>-7.5310765362349638E-2</v>
      </c>
      <c r="K23" s="11">
        <f t="shared" si="3"/>
        <v>1.7932364110493877</v>
      </c>
      <c r="L23" s="31">
        <f>$K23*'Input and Output'!$C$30/SUM($K$2:$K$366)</f>
        <v>1.9258296123730152</v>
      </c>
    </row>
    <row r="24" spans="1:12" x14ac:dyDescent="0.25">
      <c r="A24" s="18">
        <f t="shared" si="4"/>
        <v>42392</v>
      </c>
      <c r="B24" s="6">
        <f>'Input and Output'!C57</f>
        <v>1</v>
      </c>
      <c r="C24" s="6">
        <f t="shared" si="0"/>
        <v>7</v>
      </c>
      <c r="D24" s="27">
        <f>IF($C24&lt;6,Lin_parameters_wd!B$9,Lin_parameters_wknd!B$10)</f>
        <v>1.31124751273035</v>
      </c>
      <c r="E24" s="24">
        <f>IF($C24&lt;6,Lin_parameters_wd!C$9,Lin_parameters_wknd!C$10)</f>
        <v>-7.5310765362349638E-2</v>
      </c>
      <c r="F24" s="24">
        <f>IF($C24&lt;6,Lin_parameters_wd!D$9,Lin_parameters_wknd!D$10)</f>
        <v>0.29524473618599389</v>
      </c>
      <c r="G24" s="24">
        <f>IF($C24&lt;6,Lin_parameters_wd!E$9,Lin_parameters_wknd!E$10)</f>
        <v>-9.762199133681506E-3</v>
      </c>
      <c r="H24" s="31">
        <f>IF($C24&lt;6,Lin_parameters_wd!F$9,Lin_parameters_wknd!F$10)</f>
        <v>15.5</v>
      </c>
      <c r="I24" s="11">
        <f t="shared" si="1"/>
        <v>1.31124751273035</v>
      </c>
      <c r="J24" s="14">
        <f t="shared" si="2"/>
        <v>-7.5310765362349638E-2</v>
      </c>
      <c r="K24" s="11">
        <f t="shared" si="3"/>
        <v>1.2359367473680003</v>
      </c>
      <c r="L24" s="31">
        <f>$K24*'Input and Output'!$C$30/SUM($K$2:$K$366)</f>
        <v>1.3273228072077818</v>
      </c>
    </row>
    <row r="25" spans="1:12" x14ac:dyDescent="0.25">
      <c r="A25" s="18">
        <f t="shared" si="4"/>
        <v>42393</v>
      </c>
      <c r="B25" s="6">
        <f>'Input and Output'!C58</f>
        <v>3.4</v>
      </c>
      <c r="C25" s="6">
        <f t="shared" si="0"/>
        <v>1</v>
      </c>
      <c r="D25" s="27">
        <f>IF($C25&lt;6,Lin_parameters_wd!B$9,Lin_parameters_wknd!B$10)</f>
        <v>1.771938814155029</v>
      </c>
      <c r="E25" s="24">
        <f>IF($C25&lt;6,Lin_parameters_wd!C$9,Lin_parameters_wknd!C$10)</f>
        <v>-9.5984753200240996E-2</v>
      </c>
      <c r="F25" s="24">
        <f>IF($C25&lt;6,Lin_parameters_wd!D$9,Lin_parameters_wknd!D$10)</f>
        <v>0.40699471377216029</v>
      </c>
      <c r="G25" s="24">
        <f>IF($C25&lt;6,Lin_parameters_wd!E$9,Lin_parameters_wknd!E$10)</f>
        <v>-1.2756454396407539E-2</v>
      </c>
      <c r="H25" s="31">
        <f>IF($C25&lt;6,Lin_parameters_wd!F$9,Lin_parameters_wknd!F$10)</f>
        <v>16.399999999999999</v>
      </c>
      <c r="I25" s="11">
        <f t="shared" si="1"/>
        <v>1.771938814155029</v>
      </c>
      <c r="J25" s="14">
        <f t="shared" si="2"/>
        <v>-9.5984753200240996E-2</v>
      </c>
      <c r="K25" s="11">
        <f t="shared" si="3"/>
        <v>1.4455906532742095</v>
      </c>
      <c r="L25" s="31">
        <f>$K25*'Input and Output'!$C$30/SUM($K$2:$K$366)</f>
        <v>1.5524786750320181</v>
      </c>
    </row>
    <row r="26" spans="1:12" x14ac:dyDescent="0.25">
      <c r="A26" s="18">
        <f t="shared" si="4"/>
        <v>42394</v>
      </c>
      <c r="B26" s="6">
        <f>'Input and Output'!C59</f>
        <v>6.5</v>
      </c>
      <c r="C26" s="6">
        <f t="shared" si="0"/>
        <v>2</v>
      </c>
      <c r="D26" s="27">
        <f>IF($C26&lt;6,Lin_parameters_wd!B$9,Lin_parameters_wknd!B$10)</f>
        <v>1.771938814155029</v>
      </c>
      <c r="E26" s="24">
        <f>IF($C26&lt;6,Lin_parameters_wd!C$9,Lin_parameters_wknd!C$10)</f>
        <v>-9.5984753200240996E-2</v>
      </c>
      <c r="F26" s="24">
        <f>IF($C26&lt;6,Lin_parameters_wd!D$9,Lin_parameters_wknd!D$10)</f>
        <v>0.40699471377216029</v>
      </c>
      <c r="G26" s="24">
        <f>IF($C26&lt;6,Lin_parameters_wd!E$9,Lin_parameters_wknd!E$10)</f>
        <v>-1.2756454396407539E-2</v>
      </c>
      <c r="H26" s="31">
        <f>IF($C26&lt;6,Lin_parameters_wd!F$9,Lin_parameters_wknd!F$10)</f>
        <v>16.399999999999999</v>
      </c>
      <c r="I26" s="11">
        <f t="shared" si="1"/>
        <v>1.771938814155029</v>
      </c>
      <c r="J26" s="14">
        <f t="shared" si="2"/>
        <v>-9.5984753200240996E-2</v>
      </c>
      <c r="K26" s="11">
        <f t="shared" si="3"/>
        <v>1.1480379183534626</v>
      </c>
      <c r="L26" s="31">
        <f>$K26*'Input and Output'!$C$30/SUM($K$2:$K$366)</f>
        <v>1.2329246750005238</v>
      </c>
    </row>
    <row r="27" spans="1:12" x14ac:dyDescent="0.25">
      <c r="A27" s="18">
        <f t="shared" si="4"/>
        <v>42395</v>
      </c>
      <c r="B27" s="6">
        <f>'Input and Output'!C60</f>
        <v>7.7</v>
      </c>
      <c r="C27" s="6">
        <f t="shared" si="0"/>
        <v>3</v>
      </c>
      <c r="D27" s="27">
        <f>IF($C27&lt;6,Lin_parameters_wd!B$9,Lin_parameters_wknd!B$10)</f>
        <v>1.771938814155029</v>
      </c>
      <c r="E27" s="24">
        <f>IF($C27&lt;6,Lin_parameters_wd!C$9,Lin_parameters_wknd!C$10)</f>
        <v>-9.5984753200240996E-2</v>
      </c>
      <c r="F27" s="24">
        <f>IF($C27&lt;6,Lin_parameters_wd!D$9,Lin_parameters_wknd!D$10)</f>
        <v>0.40699471377216029</v>
      </c>
      <c r="G27" s="24">
        <f>IF($C27&lt;6,Lin_parameters_wd!E$9,Lin_parameters_wknd!E$10)</f>
        <v>-1.2756454396407539E-2</v>
      </c>
      <c r="H27" s="31">
        <f>IF($C27&lt;6,Lin_parameters_wd!F$9,Lin_parameters_wknd!F$10)</f>
        <v>16.399999999999999</v>
      </c>
      <c r="I27" s="11">
        <f t="shared" si="1"/>
        <v>1.771938814155029</v>
      </c>
      <c r="J27" s="14">
        <f t="shared" si="2"/>
        <v>-9.5984753200240996E-2</v>
      </c>
      <c r="K27" s="11">
        <f t="shared" si="3"/>
        <v>1.0328562145131732</v>
      </c>
      <c r="L27" s="31">
        <f>$K27*'Input and Output'!$C$30/SUM($K$2:$K$366)</f>
        <v>1.1092263524076871</v>
      </c>
    </row>
    <row r="28" spans="1:12" x14ac:dyDescent="0.25">
      <c r="A28" s="18">
        <f t="shared" si="4"/>
        <v>42396</v>
      </c>
      <c r="B28" s="6">
        <f>'Input and Output'!C61</f>
        <v>9.4</v>
      </c>
      <c r="C28" s="6">
        <f t="shared" si="0"/>
        <v>4</v>
      </c>
      <c r="D28" s="27">
        <f>IF($C28&lt;6,Lin_parameters_wd!B$9,Lin_parameters_wknd!B$10)</f>
        <v>1.771938814155029</v>
      </c>
      <c r="E28" s="24">
        <f>IF($C28&lt;6,Lin_parameters_wd!C$9,Lin_parameters_wknd!C$10)</f>
        <v>-9.5984753200240996E-2</v>
      </c>
      <c r="F28" s="24">
        <f>IF($C28&lt;6,Lin_parameters_wd!D$9,Lin_parameters_wknd!D$10)</f>
        <v>0.40699471377216029</v>
      </c>
      <c r="G28" s="24">
        <f>IF($C28&lt;6,Lin_parameters_wd!E$9,Lin_parameters_wknd!E$10)</f>
        <v>-1.2756454396407539E-2</v>
      </c>
      <c r="H28" s="31">
        <f>IF($C28&lt;6,Lin_parameters_wd!F$9,Lin_parameters_wknd!F$10)</f>
        <v>16.399999999999999</v>
      </c>
      <c r="I28" s="11">
        <f t="shared" si="1"/>
        <v>1.771938814155029</v>
      </c>
      <c r="J28" s="14">
        <f t="shared" si="2"/>
        <v>-9.5984753200240996E-2</v>
      </c>
      <c r="K28" s="11">
        <f t="shared" si="3"/>
        <v>0.86968213407276351</v>
      </c>
      <c r="L28" s="31">
        <f>$K28*'Input and Output'!$C$30/SUM($K$2:$K$366)</f>
        <v>0.93398706206783522</v>
      </c>
    </row>
    <row r="29" spans="1:12" x14ac:dyDescent="0.25">
      <c r="A29" s="18">
        <f t="shared" si="4"/>
        <v>42397</v>
      </c>
      <c r="B29" s="6">
        <f>'Input and Output'!C62</f>
        <v>7.3</v>
      </c>
      <c r="C29" s="6">
        <f t="shared" si="0"/>
        <v>5</v>
      </c>
      <c r="D29" s="27">
        <f>IF($C29&lt;6,Lin_parameters_wd!B$9,Lin_parameters_wknd!B$10)</f>
        <v>1.771938814155029</v>
      </c>
      <c r="E29" s="24">
        <f>IF($C29&lt;6,Lin_parameters_wd!C$9,Lin_parameters_wknd!C$10)</f>
        <v>-9.5984753200240996E-2</v>
      </c>
      <c r="F29" s="24">
        <f>IF($C29&lt;6,Lin_parameters_wd!D$9,Lin_parameters_wknd!D$10)</f>
        <v>0.40699471377216029</v>
      </c>
      <c r="G29" s="24">
        <f>IF($C29&lt;6,Lin_parameters_wd!E$9,Lin_parameters_wknd!E$10)</f>
        <v>-1.2756454396407539E-2</v>
      </c>
      <c r="H29" s="31">
        <f>IF($C29&lt;6,Lin_parameters_wd!F$9,Lin_parameters_wknd!F$10)</f>
        <v>16.399999999999999</v>
      </c>
      <c r="I29" s="11">
        <f t="shared" si="1"/>
        <v>1.771938814155029</v>
      </c>
      <c r="J29" s="14">
        <f t="shared" si="2"/>
        <v>-9.5984753200240996E-2</v>
      </c>
      <c r="K29" s="11">
        <f t="shared" si="3"/>
        <v>1.0712501157932697</v>
      </c>
      <c r="L29" s="31">
        <f>$K29*'Input and Output'!$C$30/SUM($K$2:$K$366)</f>
        <v>1.1504591266052995</v>
      </c>
    </row>
    <row r="30" spans="1:12" x14ac:dyDescent="0.25">
      <c r="A30" s="18">
        <f t="shared" si="4"/>
        <v>42398</v>
      </c>
      <c r="B30" s="6">
        <f>'Input and Output'!C63</f>
        <v>4.9000000000000004</v>
      </c>
      <c r="C30" s="6">
        <f t="shared" si="0"/>
        <v>6</v>
      </c>
      <c r="D30" s="27">
        <f>IF($C30&lt;6,Lin_parameters_wd!B$9,Lin_parameters_wknd!B$10)</f>
        <v>1.31124751273035</v>
      </c>
      <c r="E30" s="24">
        <f>IF($C30&lt;6,Lin_parameters_wd!C$9,Lin_parameters_wknd!C$10)</f>
        <v>-7.5310765362349638E-2</v>
      </c>
      <c r="F30" s="24">
        <f>IF($C30&lt;6,Lin_parameters_wd!D$9,Lin_parameters_wknd!D$10)</f>
        <v>0.29524473618599389</v>
      </c>
      <c r="G30" s="24">
        <f>IF($C30&lt;6,Lin_parameters_wd!E$9,Lin_parameters_wknd!E$10)</f>
        <v>-9.762199133681506E-3</v>
      </c>
      <c r="H30" s="31">
        <f>IF($C30&lt;6,Lin_parameters_wd!F$9,Lin_parameters_wknd!F$10)</f>
        <v>15.5</v>
      </c>
      <c r="I30" s="11">
        <f t="shared" si="1"/>
        <v>1.31124751273035</v>
      </c>
      <c r="J30" s="14">
        <f t="shared" si="2"/>
        <v>-7.5310765362349638E-2</v>
      </c>
      <c r="K30" s="11">
        <f t="shared" si="3"/>
        <v>0.94222476245483677</v>
      </c>
      <c r="L30" s="31">
        <f>$K30*'Input and Output'!$C$30/SUM($K$2:$K$366)</f>
        <v>1.0118935450261051</v>
      </c>
    </row>
    <row r="31" spans="1:12" x14ac:dyDescent="0.25">
      <c r="A31" s="18">
        <f t="shared" si="4"/>
        <v>42399</v>
      </c>
      <c r="B31" s="6">
        <f>'Input and Output'!C64</f>
        <v>6.1</v>
      </c>
      <c r="C31" s="6">
        <f t="shared" si="0"/>
        <v>7</v>
      </c>
      <c r="D31" s="27">
        <f>IF($C31&lt;6,Lin_parameters_wd!B$9,Lin_parameters_wknd!B$10)</f>
        <v>1.31124751273035</v>
      </c>
      <c r="E31" s="24">
        <f>IF($C31&lt;6,Lin_parameters_wd!C$9,Lin_parameters_wknd!C$10)</f>
        <v>-7.5310765362349638E-2</v>
      </c>
      <c r="F31" s="24">
        <f>IF($C31&lt;6,Lin_parameters_wd!D$9,Lin_parameters_wknd!D$10)</f>
        <v>0.29524473618599389</v>
      </c>
      <c r="G31" s="24">
        <f>IF($C31&lt;6,Lin_parameters_wd!E$9,Lin_parameters_wknd!E$10)</f>
        <v>-9.762199133681506E-3</v>
      </c>
      <c r="H31" s="31">
        <f>IF($C31&lt;6,Lin_parameters_wd!F$9,Lin_parameters_wknd!F$10)</f>
        <v>15.5</v>
      </c>
      <c r="I31" s="11">
        <f t="shared" si="1"/>
        <v>1.31124751273035</v>
      </c>
      <c r="J31" s="14">
        <f t="shared" si="2"/>
        <v>-7.5310765362349638E-2</v>
      </c>
      <c r="K31" s="11">
        <f t="shared" si="3"/>
        <v>0.85185184402001723</v>
      </c>
      <c r="L31" s="31">
        <f>$K31*'Input and Output'!$C$30/SUM($K$2:$K$366)</f>
        <v>0.91483838743174284</v>
      </c>
    </row>
    <row r="32" spans="1:12" x14ac:dyDescent="0.25">
      <c r="A32" s="18">
        <f t="shared" si="4"/>
        <v>42400</v>
      </c>
      <c r="B32" s="6">
        <f>'Input and Output'!C65</f>
        <v>3.9</v>
      </c>
      <c r="C32" s="6">
        <f t="shared" si="0"/>
        <v>1</v>
      </c>
      <c r="D32" s="27">
        <f>IF($C32&lt;6,Lin_parameters_wd!B$9,Lin_parameters_wknd!B$10)</f>
        <v>1.771938814155029</v>
      </c>
      <c r="E32" s="24">
        <f>IF($C32&lt;6,Lin_parameters_wd!C$9,Lin_parameters_wknd!C$10)</f>
        <v>-9.5984753200240996E-2</v>
      </c>
      <c r="F32" s="24">
        <f>IF($C32&lt;6,Lin_parameters_wd!D$9,Lin_parameters_wknd!D$10)</f>
        <v>0.40699471377216029</v>
      </c>
      <c r="G32" s="24">
        <f>IF($C32&lt;6,Lin_parameters_wd!E$9,Lin_parameters_wknd!E$10)</f>
        <v>-1.2756454396407539E-2</v>
      </c>
      <c r="H32" s="31">
        <f>IF($C32&lt;6,Lin_parameters_wd!F$9,Lin_parameters_wknd!F$10)</f>
        <v>16.399999999999999</v>
      </c>
      <c r="I32" s="11">
        <f t="shared" si="1"/>
        <v>1.771938814155029</v>
      </c>
      <c r="J32" s="14">
        <f t="shared" si="2"/>
        <v>-9.5984753200240996E-2</v>
      </c>
      <c r="K32" s="11">
        <f t="shared" si="3"/>
        <v>1.3975982766740891</v>
      </c>
      <c r="L32" s="31">
        <f>$K32*'Input and Output'!$C$30/SUM($K$2:$K$366)</f>
        <v>1.500937707285003</v>
      </c>
    </row>
    <row r="33" spans="1:12" x14ac:dyDescent="0.25">
      <c r="A33" s="18">
        <f t="shared" si="4"/>
        <v>42401</v>
      </c>
      <c r="B33" s="6">
        <f>'Input and Output'!C66</f>
        <v>10.1</v>
      </c>
      <c r="C33" s="6">
        <f t="shared" si="0"/>
        <v>2</v>
      </c>
      <c r="D33" s="27">
        <f>IF($C33&lt;6,Lin_parameters_wd!B$9,Lin_parameters_wknd!B$10)</f>
        <v>1.771938814155029</v>
      </c>
      <c r="E33" s="24">
        <f>IF($C33&lt;6,Lin_parameters_wd!C$9,Lin_parameters_wknd!C$10)</f>
        <v>-9.5984753200240996E-2</v>
      </c>
      <c r="F33" s="24">
        <f>IF($C33&lt;6,Lin_parameters_wd!D$9,Lin_parameters_wknd!D$10)</f>
        <v>0.40699471377216029</v>
      </c>
      <c r="G33" s="24">
        <f>IF($C33&lt;6,Lin_parameters_wd!E$9,Lin_parameters_wknd!E$10)</f>
        <v>-1.2756454396407539E-2</v>
      </c>
      <c r="H33" s="31">
        <f>IF($C33&lt;6,Lin_parameters_wd!F$9,Lin_parameters_wknd!F$10)</f>
        <v>16.399999999999999</v>
      </c>
      <c r="I33" s="11">
        <f t="shared" si="1"/>
        <v>1.771938814155029</v>
      </c>
      <c r="J33" s="14">
        <f t="shared" si="2"/>
        <v>-9.5984753200240996E-2</v>
      </c>
      <c r="K33" s="11">
        <f t="shared" si="3"/>
        <v>0.80249280683259494</v>
      </c>
      <c r="L33" s="31">
        <f>$K33*'Input and Output'!$C$30/SUM($K$2:$K$366)</f>
        <v>0.86182970722201413</v>
      </c>
    </row>
    <row r="34" spans="1:12" x14ac:dyDescent="0.25">
      <c r="A34" s="18">
        <f t="shared" si="4"/>
        <v>42402</v>
      </c>
      <c r="B34" s="6">
        <f>'Input and Output'!C67</f>
        <v>8.3000000000000007</v>
      </c>
      <c r="C34" s="6">
        <f t="shared" si="0"/>
        <v>3</v>
      </c>
      <c r="D34" s="27">
        <f>IF($C34&lt;6,Lin_parameters_wd!B$9,Lin_parameters_wknd!B$10)</f>
        <v>1.771938814155029</v>
      </c>
      <c r="E34" s="24">
        <f>IF($C34&lt;6,Lin_parameters_wd!C$9,Lin_parameters_wknd!C$10)</f>
        <v>-9.5984753200240996E-2</v>
      </c>
      <c r="F34" s="24">
        <f>IF($C34&lt;6,Lin_parameters_wd!D$9,Lin_parameters_wknd!D$10)</f>
        <v>0.40699471377216029</v>
      </c>
      <c r="G34" s="24">
        <f>IF($C34&lt;6,Lin_parameters_wd!E$9,Lin_parameters_wknd!E$10)</f>
        <v>-1.2756454396407539E-2</v>
      </c>
      <c r="H34" s="31">
        <f>IF($C34&lt;6,Lin_parameters_wd!F$9,Lin_parameters_wknd!F$10)</f>
        <v>16.399999999999999</v>
      </c>
      <c r="I34" s="11">
        <f t="shared" si="1"/>
        <v>1.771938814155029</v>
      </c>
      <c r="J34" s="14">
        <f t="shared" si="2"/>
        <v>-9.5984753200240996E-2</v>
      </c>
      <c r="K34" s="11">
        <f t="shared" si="3"/>
        <v>0.97526536259302865</v>
      </c>
      <c r="L34" s="31">
        <f>$K34*'Input and Output'!$C$30/SUM($K$2:$K$366)</f>
        <v>1.047377191111269</v>
      </c>
    </row>
    <row r="35" spans="1:12" x14ac:dyDescent="0.25">
      <c r="A35" s="18">
        <f t="shared" si="4"/>
        <v>42403</v>
      </c>
      <c r="B35" s="6">
        <f>'Input and Output'!C68</f>
        <v>4.4000000000000004</v>
      </c>
      <c r="C35" s="6">
        <f t="shared" si="0"/>
        <v>4</v>
      </c>
      <c r="D35" s="27">
        <f>IF($C35&lt;6,Lin_parameters_wd!B$9,Lin_parameters_wknd!B$10)</f>
        <v>1.771938814155029</v>
      </c>
      <c r="E35" s="24">
        <f>IF($C35&lt;6,Lin_parameters_wd!C$9,Lin_parameters_wknd!C$10)</f>
        <v>-9.5984753200240996E-2</v>
      </c>
      <c r="F35" s="24">
        <f>IF($C35&lt;6,Lin_parameters_wd!D$9,Lin_parameters_wknd!D$10)</f>
        <v>0.40699471377216029</v>
      </c>
      <c r="G35" s="24">
        <f>IF($C35&lt;6,Lin_parameters_wd!E$9,Lin_parameters_wknd!E$10)</f>
        <v>-1.2756454396407539E-2</v>
      </c>
      <c r="H35" s="31">
        <f>IF($C35&lt;6,Lin_parameters_wd!F$9,Lin_parameters_wknd!F$10)</f>
        <v>16.399999999999999</v>
      </c>
      <c r="I35" s="11">
        <f t="shared" si="1"/>
        <v>1.771938814155029</v>
      </c>
      <c r="J35" s="14">
        <f t="shared" si="2"/>
        <v>-9.5984753200240996E-2</v>
      </c>
      <c r="K35" s="11">
        <f t="shared" si="3"/>
        <v>1.3496059000739686</v>
      </c>
      <c r="L35" s="31">
        <f>$K35*'Input and Output'!$C$30/SUM($K$2:$K$366)</f>
        <v>1.4493967395379879</v>
      </c>
    </row>
    <row r="36" spans="1:12" x14ac:dyDescent="0.25">
      <c r="A36" s="18">
        <f t="shared" si="4"/>
        <v>42404</v>
      </c>
      <c r="B36" s="6">
        <f>'Input and Output'!C69</f>
        <v>2.7</v>
      </c>
      <c r="C36" s="6">
        <f t="shared" si="0"/>
        <v>5</v>
      </c>
      <c r="D36" s="27">
        <f>IF($C36&lt;6,Lin_parameters_wd!B$9,Lin_parameters_wknd!B$10)</f>
        <v>1.771938814155029</v>
      </c>
      <c r="E36" s="24">
        <f>IF($C36&lt;6,Lin_parameters_wd!C$9,Lin_parameters_wknd!C$10)</f>
        <v>-9.5984753200240996E-2</v>
      </c>
      <c r="F36" s="24">
        <f>IF($C36&lt;6,Lin_parameters_wd!D$9,Lin_parameters_wknd!D$10)</f>
        <v>0.40699471377216029</v>
      </c>
      <c r="G36" s="24">
        <f>IF($C36&lt;6,Lin_parameters_wd!E$9,Lin_parameters_wknd!E$10)</f>
        <v>-1.2756454396407539E-2</v>
      </c>
      <c r="H36" s="31">
        <f>IF($C36&lt;6,Lin_parameters_wd!F$9,Lin_parameters_wknd!F$10)</f>
        <v>16.399999999999999</v>
      </c>
      <c r="I36" s="11">
        <f t="shared" si="1"/>
        <v>1.771938814155029</v>
      </c>
      <c r="J36" s="14">
        <f t="shared" si="2"/>
        <v>-9.5984753200240996E-2</v>
      </c>
      <c r="K36" s="11">
        <f t="shared" si="3"/>
        <v>1.5127799805143782</v>
      </c>
      <c r="L36" s="31">
        <f>$K36*'Input and Output'!$C$30/SUM($K$2:$K$366)</f>
        <v>1.6246360298778393</v>
      </c>
    </row>
    <row r="37" spans="1:12" x14ac:dyDescent="0.25">
      <c r="A37" s="18">
        <f t="shared" si="4"/>
        <v>42405</v>
      </c>
      <c r="B37" s="6">
        <f>'Input and Output'!C70</f>
        <v>4.4000000000000004</v>
      </c>
      <c r="C37" s="6">
        <f t="shared" si="0"/>
        <v>6</v>
      </c>
      <c r="D37" s="27">
        <f>IF($C37&lt;6,Lin_parameters_wd!B$9,Lin_parameters_wknd!B$10)</f>
        <v>1.31124751273035</v>
      </c>
      <c r="E37" s="24">
        <f>IF($C37&lt;6,Lin_parameters_wd!C$9,Lin_parameters_wknd!C$10)</f>
        <v>-7.5310765362349638E-2</v>
      </c>
      <c r="F37" s="24">
        <f>IF($C37&lt;6,Lin_parameters_wd!D$9,Lin_parameters_wknd!D$10)</f>
        <v>0.29524473618599389</v>
      </c>
      <c r="G37" s="24">
        <f>IF($C37&lt;6,Lin_parameters_wd!E$9,Lin_parameters_wknd!E$10)</f>
        <v>-9.762199133681506E-3</v>
      </c>
      <c r="H37" s="31">
        <f>IF($C37&lt;6,Lin_parameters_wd!F$9,Lin_parameters_wknd!F$10)</f>
        <v>15.5</v>
      </c>
      <c r="I37" s="11">
        <f t="shared" si="1"/>
        <v>1.31124751273035</v>
      </c>
      <c r="J37" s="14">
        <f t="shared" si="2"/>
        <v>-7.5310765362349638E-2</v>
      </c>
      <c r="K37" s="11">
        <f t="shared" si="3"/>
        <v>0.97988014513601152</v>
      </c>
      <c r="L37" s="31">
        <f>$K37*'Input and Output'!$C$30/SUM($K$2:$K$366)</f>
        <v>1.0523331940237559</v>
      </c>
    </row>
    <row r="38" spans="1:12" x14ac:dyDescent="0.25">
      <c r="A38" s="18">
        <f t="shared" si="4"/>
        <v>42406</v>
      </c>
      <c r="B38" s="6">
        <f>'Input and Output'!C71</f>
        <v>8.5</v>
      </c>
      <c r="C38" s="6">
        <f t="shared" si="0"/>
        <v>7</v>
      </c>
      <c r="D38" s="27">
        <f>IF($C38&lt;6,Lin_parameters_wd!B$9,Lin_parameters_wknd!B$10)</f>
        <v>1.31124751273035</v>
      </c>
      <c r="E38" s="24">
        <f>IF($C38&lt;6,Lin_parameters_wd!C$9,Lin_parameters_wknd!C$10)</f>
        <v>-7.5310765362349638E-2</v>
      </c>
      <c r="F38" s="24">
        <f>IF($C38&lt;6,Lin_parameters_wd!D$9,Lin_parameters_wknd!D$10)</f>
        <v>0.29524473618599389</v>
      </c>
      <c r="G38" s="24">
        <f>IF($C38&lt;6,Lin_parameters_wd!E$9,Lin_parameters_wknd!E$10)</f>
        <v>-9.762199133681506E-3</v>
      </c>
      <c r="H38" s="31">
        <f>IF($C38&lt;6,Lin_parameters_wd!F$9,Lin_parameters_wknd!F$10)</f>
        <v>15.5</v>
      </c>
      <c r="I38" s="11">
        <f t="shared" si="1"/>
        <v>1.31124751273035</v>
      </c>
      <c r="J38" s="14">
        <f t="shared" si="2"/>
        <v>-7.5310765362349638E-2</v>
      </c>
      <c r="K38" s="11">
        <f t="shared" si="3"/>
        <v>0.67110600715037805</v>
      </c>
      <c r="L38" s="31">
        <f>$K38*'Input and Output'!$C$30/SUM($K$2:$K$366)</f>
        <v>0.7207280722430186</v>
      </c>
    </row>
    <row r="39" spans="1:12" x14ac:dyDescent="0.25">
      <c r="A39" s="18">
        <f t="shared" si="4"/>
        <v>42407</v>
      </c>
      <c r="B39" s="6">
        <f>'Input and Output'!C72</f>
        <v>8.1999999999999993</v>
      </c>
      <c r="C39" s="6">
        <f t="shared" si="0"/>
        <v>1</v>
      </c>
      <c r="D39" s="27">
        <f>IF($C39&lt;6,Lin_parameters_wd!B$9,Lin_parameters_wknd!B$10)</f>
        <v>1.771938814155029</v>
      </c>
      <c r="E39" s="24">
        <f>IF($C39&lt;6,Lin_parameters_wd!C$9,Lin_parameters_wknd!C$10)</f>
        <v>-9.5984753200240996E-2</v>
      </c>
      <c r="F39" s="24">
        <f>IF($C39&lt;6,Lin_parameters_wd!D$9,Lin_parameters_wknd!D$10)</f>
        <v>0.40699471377216029</v>
      </c>
      <c r="G39" s="24">
        <f>IF($C39&lt;6,Lin_parameters_wd!E$9,Lin_parameters_wknd!E$10)</f>
        <v>-1.2756454396407539E-2</v>
      </c>
      <c r="H39" s="31">
        <f>IF($C39&lt;6,Lin_parameters_wd!F$9,Lin_parameters_wknd!F$10)</f>
        <v>16.399999999999999</v>
      </c>
      <c r="I39" s="11">
        <f t="shared" si="1"/>
        <v>1.771938814155029</v>
      </c>
      <c r="J39" s="14">
        <f t="shared" si="2"/>
        <v>-9.5984753200240996E-2</v>
      </c>
      <c r="K39" s="11">
        <f t="shared" si="3"/>
        <v>0.98486383791305288</v>
      </c>
      <c r="L39" s="31">
        <f>$K39*'Input and Output'!$C$30/SUM($K$2:$K$366)</f>
        <v>1.057685384660672</v>
      </c>
    </row>
    <row r="40" spans="1:12" x14ac:dyDescent="0.25">
      <c r="A40" s="18">
        <f t="shared" si="4"/>
        <v>42408</v>
      </c>
      <c r="B40" s="6">
        <f>'Input and Output'!C73</f>
        <v>6.9</v>
      </c>
      <c r="C40" s="6">
        <f t="shared" si="0"/>
        <v>2</v>
      </c>
      <c r="D40" s="27">
        <f>IF($C40&lt;6,Lin_parameters_wd!B$9,Lin_parameters_wknd!B$10)</f>
        <v>1.771938814155029</v>
      </c>
      <c r="E40" s="24">
        <f>IF($C40&lt;6,Lin_parameters_wd!C$9,Lin_parameters_wknd!C$10)</f>
        <v>-9.5984753200240996E-2</v>
      </c>
      <c r="F40" s="24">
        <f>IF($C40&lt;6,Lin_parameters_wd!D$9,Lin_parameters_wknd!D$10)</f>
        <v>0.40699471377216029</v>
      </c>
      <c r="G40" s="24">
        <f>IF($C40&lt;6,Lin_parameters_wd!E$9,Lin_parameters_wknd!E$10)</f>
        <v>-1.2756454396407539E-2</v>
      </c>
      <c r="H40" s="31">
        <f>IF($C40&lt;6,Lin_parameters_wd!F$9,Lin_parameters_wknd!F$10)</f>
        <v>16.399999999999999</v>
      </c>
      <c r="I40" s="11">
        <f t="shared" si="1"/>
        <v>1.771938814155029</v>
      </c>
      <c r="J40" s="14">
        <f t="shared" si="2"/>
        <v>-9.5984753200240996E-2</v>
      </c>
      <c r="K40" s="11">
        <f t="shared" si="3"/>
        <v>1.1096440170733661</v>
      </c>
      <c r="L40" s="31">
        <f>$K40*'Input and Output'!$C$30/SUM($K$2:$K$366)</f>
        <v>1.1916919008029114</v>
      </c>
    </row>
    <row r="41" spans="1:12" x14ac:dyDescent="0.25">
      <c r="A41" s="18">
        <f t="shared" si="4"/>
        <v>42409</v>
      </c>
      <c r="B41" s="6">
        <f>'Input and Output'!C74</f>
        <v>6.4</v>
      </c>
      <c r="C41" s="6">
        <f t="shared" si="0"/>
        <v>3</v>
      </c>
      <c r="D41" s="27">
        <f>IF($C41&lt;6,Lin_parameters_wd!B$9,Lin_parameters_wknd!B$10)</f>
        <v>1.771938814155029</v>
      </c>
      <c r="E41" s="24">
        <f>IF($C41&lt;6,Lin_parameters_wd!C$9,Lin_parameters_wknd!C$10)</f>
        <v>-9.5984753200240996E-2</v>
      </c>
      <c r="F41" s="24">
        <f>IF($C41&lt;6,Lin_parameters_wd!D$9,Lin_parameters_wknd!D$10)</f>
        <v>0.40699471377216029</v>
      </c>
      <c r="G41" s="24">
        <f>IF($C41&lt;6,Lin_parameters_wd!E$9,Lin_parameters_wknd!E$10)</f>
        <v>-1.2756454396407539E-2</v>
      </c>
      <c r="H41" s="31">
        <f>IF($C41&lt;6,Lin_parameters_wd!F$9,Lin_parameters_wknd!F$10)</f>
        <v>16.399999999999999</v>
      </c>
      <c r="I41" s="11">
        <f t="shared" si="1"/>
        <v>1.771938814155029</v>
      </c>
      <c r="J41" s="14">
        <f t="shared" si="2"/>
        <v>-9.5984753200240996E-2</v>
      </c>
      <c r="K41" s="11">
        <f t="shared" si="3"/>
        <v>1.1576363936734866</v>
      </c>
      <c r="L41" s="31">
        <f>$K41*'Input and Output'!$C$30/SUM($K$2:$K$366)</f>
        <v>1.2432328685499268</v>
      </c>
    </row>
    <row r="42" spans="1:12" x14ac:dyDescent="0.25">
      <c r="A42" s="18">
        <f t="shared" si="4"/>
        <v>42410</v>
      </c>
      <c r="B42" s="6">
        <f>'Input and Output'!C75</f>
        <v>3.2</v>
      </c>
      <c r="C42" s="6">
        <f t="shared" si="0"/>
        <v>4</v>
      </c>
      <c r="D42" s="27">
        <f>IF($C42&lt;6,Lin_parameters_wd!B$9,Lin_parameters_wknd!B$10)</f>
        <v>1.771938814155029</v>
      </c>
      <c r="E42" s="24">
        <f>IF($C42&lt;6,Lin_parameters_wd!C$9,Lin_parameters_wknd!C$10)</f>
        <v>-9.5984753200240996E-2</v>
      </c>
      <c r="F42" s="24">
        <f>IF($C42&lt;6,Lin_parameters_wd!D$9,Lin_parameters_wknd!D$10)</f>
        <v>0.40699471377216029</v>
      </c>
      <c r="G42" s="24">
        <f>IF($C42&lt;6,Lin_parameters_wd!E$9,Lin_parameters_wknd!E$10)</f>
        <v>-1.2756454396407539E-2</v>
      </c>
      <c r="H42" s="31">
        <f>IF($C42&lt;6,Lin_parameters_wd!F$9,Lin_parameters_wknd!F$10)</f>
        <v>16.399999999999999</v>
      </c>
      <c r="I42" s="11">
        <f t="shared" si="1"/>
        <v>1.771938814155029</v>
      </c>
      <c r="J42" s="14">
        <f t="shared" si="2"/>
        <v>-9.5984753200240996E-2</v>
      </c>
      <c r="K42" s="11">
        <f t="shared" si="3"/>
        <v>1.4647876039142578</v>
      </c>
      <c r="L42" s="31">
        <f>$K42*'Input and Output'!$C$30/SUM($K$2:$K$366)</f>
        <v>1.5730950621308242</v>
      </c>
    </row>
    <row r="43" spans="1:12" x14ac:dyDescent="0.25">
      <c r="A43" s="18">
        <f t="shared" si="4"/>
        <v>42411</v>
      </c>
      <c r="B43" s="6">
        <f>'Input and Output'!C76</f>
        <v>3.7</v>
      </c>
      <c r="C43" s="6">
        <f t="shared" si="0"/>
        <v>5</v>
      </c>
      <c r="D43" s="27">
        <f>IF($C43&lt;6,Lin_parameters_wd!B$9,Lin_parameters_wknd!B$10)</f>
        <v>1.771938814155029</v>
      </c>
      <c r="E43" s="24">
        <f>IF($C43&lt;6,Lin_parameters_wd!C$9,Lin_parameters_wknd!C$10)</f>
        <v>-9.5984753200240996E-2</v>
      </c>
      <c r="F43" s="24">
        <f>IF($C43&lt;6,Lin_parameters_wd!D$9,Lin_parameters_wknd!D$10)</f>
        <v>0.40699471377216029</v>
      </c>
      <c r="G43" s="24">
        <f>IF($C43&lt;6,Lin_parameters_wd!E$9,Lin_parameters_wknd!E$10)</f>
        <v>-1.2756454396407539E-2</v>
      </c>
      <c r="H43" s="31">
        <f>IF($C43&lt;6,Lin_parameters_wd!F$9,Lin_parameters_wknd!F$10)</f>
        <v>16.399999999999999</v>
      </c>
      <c r="I43" s="11">
        <f t="shared" si="1"/>
        <v>1.771938814155029</v>
      </c>
      <c r="J43" s="14">
        <f t="shared" si="2"/>
        <v>-9.5984753200240996E-2</v>
      </c>
      <c r="K43" s="11">
        <f t="shared" si="3"/>
        <v>1.4167952273141373</v>
      </c>
      <c r="L43" s="31">
        <f>$K43*'Input and Output'!$C$30/SUM($K$2:$K$366)</f>
        <v>1.5215540943838088</v>
      </c>
    </row>
    <row r="44" spans="1:12" x14ac:dyDescent="0.25">
      <c r="A44" s="18">
        <f t="shared" si="4"/>
        <v>42412</v>
      </c>
      <c r="B44" s="6">
        <f>'Input and Output'!C77</f>
        <v>2.7</v>
      </c>
      <c r="C44" s="6">
        <f t="shared" si="0"/>
        <v>6</v>
      </c>
      <c r="D44" s="27">
        <f>IF($C44&lt;6,Lin_parameters_wd!B$9,Lin_parameters_wknd!B$10)</f>
        <v>1.31124751273035</v>
      </c>
      <c r="E44" s="24">
        <f>IF($C44&lt;6,Lin_parameters_wd!C$9,Lin_parameters_wknd!C$10)</f>
        <v>-7.5310765362349638E-2</v>
      </c>
      <c r="F44" s="24">
        <f>IF($C44&lt;6,Lin_parameters_wd!D$9,Lin_parameters_wknd!D$10)</f>
        <v>0.29524473618599389</v>
      </c>
      <c r="G44" s="24">
        <f>IF($C44&lt;6,Lin_parameters_wd!E$9,Lin_parameters_wknd!E$10)</f>
        <v>-9.762199133681506E-3</v>
      </c>
      <c r="H44" s="31">
        <f>IF($C44&lt;6,Lin_parameters_wd!F$9,Lin_parameters_wknd!F$10)</f>
        <v>15.5</v>
      </c>
      <c r="I44" s="11">
        <f t="shared" si="1"/>
        <v>1.31124751273035</v>
      </c>
      <c r="J44" s="14">
        <f t="shared" si="2"/>
        <v>-7.5310765362349638E-2</v>
      </c>
      <c r="K44" s="11">
        <f t="shared" si="3"/>
        <v>1.1079084462520059</v>
      </c>
      <c r="L44" s="31">
        <f>$K44*'Input and Output'!$C$30/SUM($K$2:$K$366)</f>
        <v>1.1898280006157689</v>
      </c>
    </row>
    <row r="45" spans="1:12" x14ac:dyDescent="0.25">
      <c r="A45" s="18">
        <f t="shared" si="4"/>
        <v>42413</v>
      </c>
      <c r="B45" s="6">
        <f>'Input and Output'!C78</f>
        <v>2</v>
      </c>
      <c r="C45" s="6">
        <f t="shared" si="0"/>
        <v>7</v>
      </c>
      <c r="D45" s="27">
        <f>IF($C45&lt;6,Lin_parameters_wd!B$9,Lin_parameters_wknd!B$10)</f>
        <v>1.31124751273035</v>
      </c>
      <c r="E45" s="24">
        <f>IF($C45&lt;6,Lin_parameters_wd!C$9,Lin_parameters_wknd!C$10)</f>
        <v>-7.5310765362349638E-2</v>
      </c>
      <c r="F45" s="24">
        <f>IF($C45&lt;6,Lin_parameters_wd!D$9,Lin_parameters_wknd!D$10)</f>
        <v>0.29524473618599389</v>
      </c>
      <c r="G45" s="24">
        <f>IF($C45&lt;6,Lin_parameters_wd!E$9,Lin_parameters_wknd!E$10)</f>
        <v>-9.762199133681506E-3</v>
      </c>
      <c r="H45" s="31">
        <f>IF($C45&lt;6,Lin_parameters_wd!F$9,Lin_parameters_wknd!F$10)</f>
        <v>15.5</v>
      </c>
      <c r="I45" s="11">
        <f t="shared" si="1"/>
        <v>1.31124751273035</v>
      </c>
      <c r="J45" s="14">
        <f t="shared" si="2"/>
        <v>-7.5310765362349638E-2</v>
      </c>
      <c r="K45" s="11">
        <f t="shared" si="3"/>
        <v>1.1606259820056508</v>
      </c>
      <c r="L45" s="31">
        <f>$K45*'Input and Output'!$C$30/SUM($K$2:$K$366)</f>
        <v>1.2464435092124804</v>
      </c>
    </row>
    <row r="46" spans="1:12" x14ac:dyDescent="0.25">
      <c r="A46" s="18">
        <f t="shared" si="4"/>
        <v>42414</v>
      </c>
      <c r="B46" s="6">
        <f>'Input and Output'!C79</f>
        <v>4</v>
      </c>
      <c r="C46" s="6">
        <f t="shared" si="0"/>
        <v>1</v>
      </c>
      <c r="D46" s="27">
        <f>IF($C46&lt;6,Lin_parameters_wd!B$9,Lin_parameters_wknd!B$10)</f>
        <v>1.771938814155029</v>
      </c>
      <c r="E46" s="24">
        <f>IF($C46&lt;6,Lin_parameters_wd!C$9,Lin_parameters_wknd!C$10)</f>
        <v>-9.5984753200240996E-2</v>
      </c>
      <c r="F46" s="24">
        <f>IF($C46&lt;6,Lin_parameters_wd!D$9,Lin_parameters_wknd!D$10)</f>
        <v>0.40699471377216029</v>
      </c>
      <c r="G46" s="24">
        <f>IF($C46&lt;6,Lin_parameters_wd!E$9,Lin_parameters_wknd!E$10)</f>
        <v>-1.2756454396407539E-2</v>
      </c>
      <c r="H46" s="31">
        <f>IF($C46&lt;6,Lin_parameters_wd!F$9,Lin_parameters_wknd!F$10)</f>
        <v>16.399999999999999</v>
      </c>
      <c r="I46" s="11">
        <f t="shared" si="1"/>
        <v>1.771938814155029</v>
      </c>
      <c r="J46" s="14">
        <f t="shared" si="2"/>
        <v>-9.5984753200240996E-2</v>
      </c>
      <c r="K46" s="11">
        <f t="shared" si="3"/>
        <v>1.3879998013540651</v>
      </c>
      <c r="L46" s="31">
        <f>$K46*'Input and Output'!$C$30/SUM($K$2:$K$366)</f>
        <v>1.4906295137355998</v>
      </c>
    </row>
    <row r="47" spans="1:12" x14ac:dyDescent="0.25">
      <c r="A47" s="18">
        <f t="shared" si="4"/>
        <v>42415</v>
      </c>
      <c r="B47" s="6">
        <f>'Input and Output'!C80</f>
        <v>1.5</v>
      </c>
      <c r="C47" s="6">
        <f t="shared" si="0"/>
        <v>2</v>
      </c>
      <c r="D47" s="27">
        <f>IF($C47&lt;6,Lin_parameters_wd!B$9,Lin_parameters_wknd!B$10)</f>
        <v>1.771938814155029</v>
      </c>
      <c r="E47" s="24">
        <f>IF($C47&lt;6,Lin_parameters_wd!C$9,Lin_parameters_wknd!C$10)</f>
        <v>-9.5984753200240996E-2</v>
      </c>
      <c r="F47" s="24">
        <f>IF($C47&lt;6,Lin_parameters_wd!D$9,Lin_parameters_wknd!D$10)</f>
        <v>0.40699471377216029</v>
      </c>
      <c r="G47" s="24">
        <f>IF($C47&lt;6,Lin_parameters_wd!E$9,Lin_parameters_wknd!E$10)</f>
        <v>-1.2756454396407539E-2</v>
      </c>
      <c r="H47" s="31">
        <f>IF($C47&lt;6,Lin_parameters_wd!F$9,Lin_parameters_wknd!F$10)</f>
        <v>16.399999999999999</v>
      </c>
      <c r="I47" s="11">
        <f t="shared" si="1"/>
        <v>1.771938814155029</v>
      </c>
      <c r="J47" s="14">
        <f t="shared" si="2"/>
        <v>-9.5984753200240996E-2</v>
      </c>
      <c r="K47" s="11">
        <f t="shared" si="3"/>
        <v>1.6279616843546676</v>
      </c>
      <c r="L47" s="31">
        <f>$K47*'Input and Output'!$C$30/SUM($K$2:$K$366)</f>
        <v>1.7483343524706763</v>
      </c>
    </row>
    <row r="48" spans="1:12" x14ac:dyDescent="0.25">
      <c r="A48" s="18">
        <f t="shared" si="4"/>
        <v>42416</v>
      </c>
      <c r="B48" s="6">
        <f>'Input and Output'!C81</f>
        <v>-1</v>
      </c>
      <c r="C48" s="6">
        <f t="shared" si="0"/>
        <v>3</v>
      </c>
      <c r="D48" s="27">
        <f>IF($C48&lt;6,Lin_parameters_wd!B$9,Lin_parameters_wknd!B$10)</f>
        <v>1.771938814155029</v>
      </c>
      <c r="E48" s="24">
        <f>IF($C48&lt;6,Lin_parameters_wd!C$9,Lin_parameters_wknd!C$10)</f>
        <v>-9.5984753200240996E-2</v>
      </c>
      <c r="F48" s="24">
        <f>IF($C48&lt;6,Lin_parameters_wd!D$9,Lin_parameters_wknd!D$10)</f>
        <v>0.40699471377216029</v>
      </c>
      <c r="G48" s="24">
        <f>IF($C48&lt;6,Lin_parameters_wd!E$9,Lin_parameters_wknd!E$10)</f>
        <v>-1.2756454396407539E-2</v>
      </c>
      <c r="H48" s="31">
        <f>IF($C48&lt;6,Lin_parameters_wd!F$9,Lin_parameters_wknd!F$10)</f>
        <v>16.399999999999999</v>
      </c>
      <c r="I48" s="11">
        <f t="shared" si="1"/>
        <v>1.771938814155029</v>
      </c>
      <c r="J48" s="14">
        <f t="shared" si="2"/>
        <v>-9.5984753200240996E-2</v>
      </c>
      <c r="K48" s="11">
        <f t="shared" si="3"/>
        <v>1.8679235673552699</v>
      </c>
      <c r="L48" s="31">
        <f>$K48*'Input and Output'!$C$30/SUM($K$2:$K$366)</f>
        <v>2.006039191205752</v>
      </c>
    </row>
    <row r="49" spans="1:12" x14ac:dyDescent="0.25">
      <c r="A49" s="18">
        <f t="shared" si="4"/>
        <v>42417</v>
      </c>
      <c r="B49" s="6">
        <f>'Input and Output'!C82</f>
        <v>0.5</v>
      </c>
      <c r="C49" s="6">
        <f t="shared" si="0"/>
        <v>4</v>
      </c>
      <c r="D49" s="27">
        <f>IF($C49&lt;6,Lin_parameters_wd!B$9,Lin_parameters_wknd!B$10)</f>
        <v>1.771938814155029</v>
      </c>
      <c r="E49" s="24">
        <f>IF($C49&lt;6,Lin_parameters_wd!C$9,Lin_parameters_wknd!C$10)</f>
        <v>-9.5984753200240996E-2</v>
      </c>
      <c r="F49" s="24">
        <f>IF($C49&lt;6,Lin_parameters_wd!D$9,Lin_parameters_wknd!D$10)</f>
        <v>0.40699471377216029</v>
      </c>
      <c r="G49" s="24">
        <f>IF($C49&lt;6,Lin_parameters_wd!E$9,Lin_parameters_wknd!E$10)</f>
        <v>-1.2756454396407539E-2</v>
      </c>
      <c r="H49" s="31">
        <f>IF($C49&lt;6,Lin_parameters_wd!F$9,Lin_parameters_wknd!F$10)</f>
        <v>16.399999999999999</v>
      </c>
      <c r="I49" s="11">
        <f t="shared" si="1"/>
        <v>1.771938814155029</v>
      </c>
      <c r="J49" s="14">
        <f t="shared" si="2"/>
        <v>-9.5984753200240996E-2</v>
      </c>
      <c r="K49" s="11">
        <f t="shared" si="3"/>
        <v>1.7239464375549085</v>
      </c>
      <c r="L49" s="31">
        <f>$K49*'Input and Output'!$C$30/SUM($K$2:$K$366)</f>
        <v>1.8514162879647065</v>
      </c>
    </row>
    <row r="50" spans="1:12" x14ac:dyDescent="0.25">
      <c r="A50" s="18">
        <f t="shared" si="4"/>
        <v>42418</v>
      </c>
      <c r="B50" s="6">
        <f>'Input and Output'!C83</f>
        <v>1.8</v>
      </c>
      <c r="C50" s="6">
        <f t="shared" si="0"/>
        <v>5</v>
      </c>
      <c r="D50" s="27">
        <f>IF($C50&lt;6,Lin_parameters_wd!B$9,Lin_parameters_wknd!B$10)</f>
        <v>1.771938814155029</v>
      </c>
      <c r="E50" s="24">
        <f>IF($C50&lt;6,Lin_parameters_wd!C$9,Lin_parameters_wknd!C$10)</f>
        <v>-9.5984753200240996E-2</v>
      </c>
      <c r="F50" s="24">
        <f>IF($C50&lt;6,Lin_parameters_wd!D$9,Lin_parameters_wknd!D$10)</f>
        <v>0.40699471377216029</v>
      </c>
      <c r="G50" s="24">
        <f>IF($C50&lt;6,Lin_parameters_wd!E$9,Lin_parameters_wknd!E$10)</f>
        <v>-1.2756454396407539E-2</v>
      </c>
      <c r="H50" s="31">
        <f>IF($C50&lt;6,Lin_parameters_wd!F$9,Lin_parameters_wknd!F$10)</f>
        <v>16.399999999999999</v>
      </c>
      <c r="I50" s="11">
        <f t="shared" si="1"/>
        <v>1.771938814155029</v>
      </c>
      <c r="J50" s="14">
        <f t="shared" si="2"/>
        <v>-9.5984753200240996E-2</v>
      </c>
      <c r="K50" s="11">
        <f t="shared" si="3"/>
        <v>1.5991662583945951</v>
      </c>
      <c r="L50" s="31">
        <f>$K50*'Input and Output'!$C$30/SUM($K$2:$K$366)</f>
        <v>1.7174097718224668</v>
      </c>
    </row>
    <row r="51" spans="1:12" x14ac:dyDescent="0.25">
      <c r="A51" s="18">
        <f t="shared" si="4"/>
        <v>42419</v>
      </c>
      <c r="B51" s="6">
        <f>'Input and Output'!C84</f>
        <v>1</v>
      </c>
      <c r="C51" s="6">
        <f t="shared" si="0"/>
        <v>6</v>
      </c>
      <c r="D51" s="27">
        <f>IF($C51&lt;6,Lin_parameters_wd!B$9,Lin_parameters_wknd!B$10)</f>
        <v>1.31124751273035</v>
      </c>
      <c r="E51" s="24">
        <f>IF($C51&lt;6,Lin_parameters_wd!C$9,Lin_parameters_wknd!C$10)</f>
        <v>-7.5310765362349638E-2</v>
      </c>
      <c r="F51" s="24">
        <f>IF($C51&lt;6,Lin_parameters_wd!D$9,Lin_parameters_wknd!D$10)</f>
        <v>0.29524473618599389</v>
      </c>
      <c r="G51" s="24">
        <f>IF($C51&lt;6,Lin_parameters_wd!E$9,Lin_parameters_wknd!E$10)</f>
        <v>-9.762199133681506E-3</v>
      </c>
      <c r="H51" s="31">
        <f>IF($C51&lt;6,Lin_parameters_wd!F$9,Lin_parameters_wknd!F$10)</f>
        <v>15.5</v>
      </c>
      <c r="I51" s="11">
        <f t="shared" si="1"/>
        <v>1.31124751273035</v>
      </c>
      <c r="J51" s="14">
        <f t="shared" si="2"/>
        <v>-7.5310765362349638E-2</v>
      </c>
      <c r="K51" s="11">
        <f t="shared" si="3"/>
        <v>1.2359367473680003</v>
      </c>
      <c r="L51" s="31">
        <f>$K51*'Input and Output'!$C$30/SUM($K$2:$K$366)</f>
        <v>1.3273228072077818</v>
      </c>
    </row>
    <row r="52" spans="1:12" x14ac:dyDescent="0.25">
      <c r="A52" s="18">
        <f t="shared" si="4"/>
        <v>42420</v>
      </c>
      <c r="B52" s="6">
        <f>'Input and Output'!C85</f>
        <v>3.3</v>
      </c>
      <c r="C52" s="6">
        <f t="shared" si="0"/>
        <v>7</v>
      </c>
      <c r="D52" s="27">
        <f>IF($C52&lt;6,Lin_parameters_wd!B$9,Lin_parameters_wknd!B$10)</f>
        <v>1.31124751273035</v>
      </c>
      <c r="E52" s="24">
        <f>IF($C52&lt;6,Lin_parameters_wd!C$9,Lin_parameters_wknd!C$10)</f>
        <v>-7.5310765362349638E-2</v>
      </c>
      <c r="F52" s="24">
        <f>IF($C52&lt;6,Lin_parameters_wd!D$9,Lin_parameters_wknd!D$10)</f>
        <v>0.29524473618599389</v>
      </c>
      <c r="G52" s="24">
        <f>IF($C52&lt;6,Lin_parameters_wd!E$9,Lin_parameters_wknd!E$10)</f>
        <v>-9.762199133681506E-3</v>
      </c>
      <c r="H52" s="31">
        <f>IF($C52&lt;6,Lin_parameters_wd!F$9,Lin_parameters_wknd!F$10)</f>
        <v>15.5</v>
      </c>
      <c r="I52" s="11">
        <f t="shared" si="1"/>
        <v>1.31124751273035</v>
      </c>
      <c r="J52" s="14">
        <f t="shared" si="2"/>
        <v>-7.5310765362349638E-2</v>
      </c>
      <c r="K52" s="11">
        <f t="shared" si="3"/>
        <v>1.0627219870345963</v>
      </c>
      <c r="L52" s="31">
        <f>$K52*'Input and Output'!$C$30/SUM($K$2:$K$366)</f>
        <v>1.141300421818588</v>
      </c>
    </row>
    <row r="53" spans="1:12" x14ac:dyDescent="0.25">
      <c r="A53" s="18">
        <f t="shared" si="4"/>
        <v>42421</v>
      </c>
      <c r="B53" s="6">
        <f>'Input and Output'!C86</f>
        <v>10</v>
      </c>
      <c r="C53" s="6">
        <f t="shared" si="0"/>
        <v>1</v>
      </c>
      <c r="D53" s="27">
        <f>IF($C53&lt;6,Lin_parameters_wd!B$9,Lin_parameters_wknd!B$10)</f>
        <v>1.771938814155029</v>
      </c>
      <c r="E53" s="24">
        <f>IF($C53&lt;6,Lin_parameters_wd!C$9,Lin_parameters_wknd!C$10)</f>
        <v>-9.5984753200240996E-2</v>
      </c>
      <c r="F53" s="24">
        <f>IF($C53&lt;6,Lin_parameters_wd!D$9,Lin_parameters_wknd!D$10)</f>
        <v>0.40699471377216029</v>
      </c>
      <c r="G53" s="24">
        <f>IF($C53&lt;6,Lin_parameters_wd!E$9,Lin_parameters_wknd!E$10)</f>
        <v>-1.2756454396407539E-2</v>
      </c>
      <c r="H53" s="31">
        <f>IF($C53&lt;6,Lin_parameters_wd!F$9,Lin_parameters_wknd!F$10)</f>
        <v>16.399999999999999</v>
      </c>
      <c r="I53" s="11">
        <f t="shared" si="1"/>
        <v>1.771938814155029</v>
      </c>
      <c r="J53" s="14">
        <f t="shared" si="2"/>
        <v>-9.5984753200240996E-2</v>
      </c>
      <c r="K53" s="11">
        <f t="shared" si="3"/>
        <v>0.81209128215261894</v>
      </c>
      <c r="L53" s="31">
        <f>$K53*'Input and Output'!$C$30/SUM($K$2:$K$366)</f>
        <v>0.87213790077141717</v>
      </c>
    </row>
    <row r="54" spans="1:12" x14ac:dyDescent="0.25">
      <c r="A54" s="18">
        <f t="shared" si="4"/>
        <v>42422</v>
      </c>
      <c r="B54" s="6">
        <f>'Input and Output'!C87</f>
        <v>7.8</v>
      </c>
      <c r="C54" s="6">
        <f t="shared" si="0"/>
        <v>2</v>
      </c>
      <c r="D54" s="27">
        <f>IF($C54&lt;6,Lin_parameters_wd!B$9,Lin_parameters_wknd!B$10)</f>
        <v>1.771938814155029</v>
      </c>
      <c r="E54" s="24">
        <f>IF($C54&lt;6,Lin_parameters_wd!C$9,Lin_parameters_wknd!C$10)</f>
        <v>-9.5984753200240996E-2</v>
      </c>
      <c r="F54" s="24">
        <f>IF($C54&lt;6,Lin_parameters_wd!D$9,Lin_parameters_wknd!D$10)</f>
        <v>0.40699471377216029</v>
      </c>
      <c r="G54" s="24">
        <f>IF($C54&lt;6,Lin_parameters_wd!E$9,Lin_parameters_wknd!E$10)</f>
        <v>-1.2756454396407539E-2</v>
      </c>
      <c r="H54" s="31">
        <f>IF($C54&lt;6,Lin_parameters_wd!F$9,Lin_parameters_wknd!F$10)</f>
        <v>16.399999999999999</v>
      </c>
      <c r="I54" s="11">
        <f t="shared" si="1"/>
        <v>1.771938814155029</v>
      </c>
      <c r="J54" s="14">
        <f t="shared" si="2"/>
        <v>-9.5984753200240996E-2</v>
      </c>
      <c r="K54" s="11">
        <f t="shared" si="3"/>
        <v>1.0232577391931492</v>
      </c>
      <c r="L54" s="31">
        <f>$K54*'Input and Output'!$C$30/SUM($K$2:$K$366)</f>
        <v>1.0989181588582841</v>
      </c>
    </row>
    <row r="55" spans="1:12" x14ac:dyDescent="0.25">
      <c r="A55" s="18">
        <f t="shared" si="4"/>
        <v>42423</v>
      </c>
      <c r="B55" s="6">
        <f>'Input and Output'!C88</f>
        <v>3.9</v>
      </c>
      <c r="C55" s="6">
        <f t="shared" si="0"/>
        <v>3</v>
      </c>
      <c r="D55" s="27">
        <f>IF($C55&lt;6,Lin_parameters_wd!B$9,Lin_parameters_wknd!B$10)</f>
        <v>1.771938814155029</v>
      </c>
      <c r="E55" s="24">
        <f>IF($C55&lt;6,Lin_parameters_wd!C$9,Lin_parameters_wknd!C$10)</f>
        <v>-9.5984753200240996E-2</v>
      </c>
      <c r="F55" s="24">
        <f>IF($C55&lt;6,Lin_parameters_wd!D$9,Lin_parameters_wknd!D$10)</f>
        <v>0.40699471377216029</v>
      </c>
      <c r="G55" s="24">
        <f>IF($C55&lt;6,Lin_parameters_wd!E$9,Lin_parameters_wknd!E$10)</f>
        <v>-1.2756454396407539E-2</v>
      </c>
      <c r="H55" s="31">
        <f>IF($C55&lt;6,Lin_parameters_wd!F$9,Lin_parameters_wknd!F$10)</f>
        <v>16.399999999999999</v>
      </c>
      <c r="I55" s="11">
        <f t="shared" si="1"/>
        <v>1.771938814155029</v>
      </c>
      <c r="J55" s="14">
        <f t="shared" si="2"/>
        <v>-9.5984753200240996E-2</v>
      </c>
      <c r="K55" s="11">
        <f t="shared" si="3"/>
        <v>1.3975982766740891</v>
      </c>
      <c r="L55" s="31">
        <f>$K55*'Input and Output'!$C$30/SUM($K$2:$K$366)</f>
        <v>1.500937707285003</v>
      </c>
    </row>
    <row r="56" spans="1:12" x14ac:dyDescent="0.25">
      <c r="A56" s="18">
        <f t="shared" si="4"/>
        <v>42424</v>
      </c>
      <c r="B56" s="6">
        <f>'Input and Output'!C89</f>
        <v>2.8</v>
      </c>
      <c r="C56" s="6">
        <f t="shared" si="0"/>
        <v>4</v>
      </c>
      <c r="D56" s="27">
        <f>IF($C56&lt;6,Lin_parameters_wd!B$9,Lin_parameters_wknd!B$10)</f>
        <v>1.771938814155029</v>
      </c>
      <c r="E56" s="24">
        <f>IF($C56&lt;6,Lin_parameters_wd!C$9,Lin_parameters_wknd!C$10)</f>
        <v>-9.5984753200240996E-2</v>
      </c>
      <c r="F56" s="24">
        <f>IF($C56&lt;6,Lin_parameters_wd!D$9,Lin_parameters_wknd!D$10)</f>
        <v>0.40699471377216029</v>
      </c>
      <c r="G56" s="24">
        <f>IF($C56&lt;6,Lin_parameters_wd!E$9,Lin_parameters_wknd!E$10)</f>
        <v>-1.2756454396407539E-2</v>
      </c>
      <c r="H56" s="31">
        <f>IF($C56&lt;6,Lin_parameters_wd!F$9,Lin_parameters_wknd!F$10)</f>
        <v>16.399999999999999</v>
      </c>
      <c r="I56" s="11">
        <f t="shared" si="1"/>
        <v>1.771938814155029</v>
      </c>
      <c r="J56" s="14">
        <f t="shared" si="2"/>
        <v>-9.5984753200240996E-2</v>
      </c>
      <c r="K56" s="11">
        <f t="shared" si="3"/>
        <v>1.5031815051943542</v>
      </c>
      <c r="L56" s="31">
        <f>$K56*'Input and Output'!$C$30/SUM($K$2:$K$366)</f>
        <v>1.6143278363284366</v>
      </c>
    </row>
    <row r="57" spans="1:12" x14ac:dyDescent="0.25">
      <c r="A57" s="18">
        <f t="shared" si="4"/>
        <v>42425</v>
      </c>
      <c r="B57" s="6">
        <f>'Input and Output'!C90</f>
        <v>0.7</v>
      </c>
      <c r="C57" s="6">
        <f t="shared" si="0"/>
        <v>5</v>
      </c>
      <c r="D57" s="27">
        <f>IF($C57&lt;6,Lin_parameters_wd!B$9,Lin_parameters_wknd!B$10)</f>
        <v>1.771938814155029</v>
      </c>
      <c r="E57" s="24">
        <f>IF($C57&lt;6,Lin_parameters_wd!C$9,Lin_parameters_wknd!C$10)</f>
        <v>-9.5984753200240996E-2</v>
      </c>
      <c r="F57" s="24">
        <f>IF($C57&lt;6,Lin_parameters_wd!D$9,Lin_parameters_wknd!D$10)</f>
        <v>0.40699471377216029</v>
      </c>
      <c r="G57" s="24">
        <f>IF($C57&lt;6,Lin_parameters_wd!E$9,Lin_parameters_wknd!E$10)</f>
        <v>-1.2756454396407539E-2</v>
      </c>
      <c r="H57" s="31">
        <f>IF($C57&lt;6,Lin_parameters_wd!F$9,Lin_parameters_wknd!F$10)</f>
        <v>16.399999999999999</v>
      </c>
      <c r="I57" s="11">
        <f t="shared" si="1"/>
        <v>1.771938814155029</v>
      </c>
      <c r="J57" s="14">
        <f t="shared" si="2"/>
        <v>-9.5984753200240996E-2</v>
      </c>
      <c r="K57" s="11">
        <f t="shared" si="3"/>
        <v>1.7047494869148603</v>
      </c>
      <c r="L57" s="31">
        <f>$K57*'Input and Output'!$C$30/SUM($K$2:$K$366)</f>
        <v>1.8307999008659002</v>
      </c>
    </row>
    <row r="58" spans="1:12" x14ac:dyDescent="0.25">
      <c r="A58" s="18">
        <f t="shared" si="4"/>
        <v>42426</v>
      </c>
      <c r="B58" s="6">
        <f>'Input and Output'!C91</f>
        <v>1.3</v>
      </c>
      <c r="C58" s="6">
        <f t="shared" si="0"/>
        <v>6</v>
      </c>
      <c r="D58" s="27">
        <f>IF($C58&lt;6,Lin_parameters_wd!B$9,Lin_parameters_wknd!B$10)</f>
        <v>1.31124751273035</v>
      </c>
      <c r="E58" s="24">
        <f>IF($C58&lt;6,Lin_parameters_wd!C$9,Lin_parameters_wknd!C$10)</f>
        <v>-7.5310765362349638E-2</v>
      </c>
      <c r="F58" s="24">
        <f>IF($C58&lt;6,Lin_parameters_wd!D$9,Lin_parameters_wknd!D$10)</f>
        <v>0.29524473618599389</v>
      </c>
      <c r="G58" s="24">
        <f>IF($C58&lt;6,Lin_parameters_wd!E$9,Lin_parameters_wknd!E$10)</f>
        <v>-9.762199133681506E-3</v>
      </c>
      <c r="H58" s="31">
        <f>IF($C58&lt;6,Lin_parameters_wd!F$9,Lin_parameters_wknd!F$10)</f>
        <v>15.5</v>
      </c>
      <c r="I58" s="11">
        <f t="shared" si="1"/>
        <v>1.31124751273035</v>
      </c>
      <c r="J58" s="14">
        <f t="shared" si="2"/>
        <v>-7.5310765362349638E-2</v>
      </c>
      <c r="K58" s="11">
        <f t="shared" si="3"/>
        <v>1.2133435177592955</v>
      </c>
      <c r="L58" s="31">
        <f>$K58*'Input and Output'!$C$30/SUM($K$2:$K$366)</f>
        <v>1.3030590178091916</v>
      </c>
    </row>
    <row r="59" spans="1:12" x14ac:dyDescent="0.25">
      <c r="A59" s="18">
        <f t="shared" si="4"/>
        <v>42427</v>
      </c>
      <c r="B59" s="6">
        <f>'Input and Output'!C92</f>
        <v>1.6</v>
      </c>
      <c r="C59" s="6">
        <f t="shared" si="0"/>
        <v>7</v>
      </c>
      <c r="D59" s="27">
        <f>IF($C59&lt;6,Lin_parameters_wd!B$9,Lin_parameters_wknd!B$10)</f>
        <v>1.31124751273035</v>
      </c>
      <c r="E59" s="24">
        <f>IF($C59&lt;6,Lin_parameters_wd!C$9,Lin_parameters_wknd!C$10)</f>
        <v>-7.5310765362349638E-2</v>
      </c>
      <c r="F59" s="24">
        <f>IF($C59&lt;6,Lin_parameters_wd!D$9,Lin_parameters_wknd!D$10)</f>
        <v>0.29524473618599389</v>
      </c>
      <c r="G59" s="24">
        <f>IF($C59&lt;6,Lin_parameters_wd!E$9,Lin_parameters_wknd!E$10)</f>
        <v>-9.762199133681506E-3</v>
      </c>
      <c r="H59" s="31">
        <f>IF($C59&lt;6,Lin_parameters_wd!F$9,Lin_parameters_wknd!F$10)</f>
        <v>15.5</v>
      </c>
      <c r="I59" s="11">
        <f t="shared" si="1"/>
        <v>1.31124751273035</v>
      </c>
      <c r="J59" s="14">
        <f t="shared" si="2"/>
        <v>-7.5310765362349638E-2</v>
      </c>
      <c r="K59" s="11">
        <f t="shared" si="3"/>
        <v>1.1907502881505905</v>
      </c>
      <c r="L59" s="31">
        <f>$K59*'Input and Output'!$C$30/SUM($K$2:$K$366)</f>
        <v>1.2787952284106008</v>
      </c>
    </row>
    <row r="60" spans="1:12" x14ac:dyDescent="0.25">
      <c r="A60" s="18">
        <f t="shared" si="4"/>
        <v>42428</v>
      </c>
      <c r="B60" s="6">
        <f>'Input and Output'!C93</f>
        <v>1.3</v>
      </c>
      <c r="C60" s="6">
        <f t="shared" si="0"/>
        <v>1</v>
      </c>
      <c r="D60" s="27">
        <f>IF($C60&lt;6,Lin_parameters_wd!B$9,Lin_parameters_wknd!B$10)</f>
        <v>1.771938814155029</v>
      </c>
      <c r="E60" s="24">
        <f>IF($C60&lt;6,Lin_parameters_wd!C$9,Lin_parameters_wknd!C$10)</f>
        <v>-9.5984753200240996E-2</v>
      </c>
      <c r="F60" s="24">
        <f>IF($C60&lt;6,Lin_parameters_wd!D$9,Lin_parameters_wknd!D$10)</f>
        <v>0.40699471377216029</v>
      </c>
      <c r="G60" s="24">
        <f>IF($C60&lt;6,Lin_parameters_wd!E$9,Lin_parameters_wknd!E$10)</f>
        <v>-1.2756454396407539E-2</v>
      </c>
      <c r="H60" s="31">
        <f>IF($C60&lt;6,Lin_parameters_wd!F$9,Lin_parameters_wknd!F$10)</f>
        <v>16.399999999999999</v>
      </c>
      <c r="I60" s="11">
        <f t="shared" si="1"/>
        <v>1.771938814155029</v>
      </c>
      <c r="J60" s="14">
        <f t="shared" si="2"/>
        <v>-9.5984753200240996E-2</v>
      </c>
      <c r="K60" s="11">
        <f t="shared" si="3"/>
        <v>1.6471586349947156</v>
      </c>
      <c r="L60" s="31">
        <f>$K60*'Input and Output'!$C$30/SUM($K$2:$K$366)</f>
        <v>1.7689507395694819</v>
      </c>
    </row>
    <row r="61" spans="1:12" x14ac:dyDescent="0.25">
      <c r="A61" s="18">
        <f t="shared" si="4"/>
        <v>42429</v>
      </c>
      <c r="B61" s="6">
        <f>'Input and Output'!C94</f>
        <v>1.9</v>
      </c>
      <c r="C61" s="6">
        <f t="shared" si="0"/>
        <v>2</v>
      </c>
      <c r="D61" s="27">
        <f>IF($C61&lt;6,Lin_parameters_wd!B$9,Lin_parameters_wknd!B$10)</f>
        <v>1.771938814155029</v>
      </c>
      <c r="E61" s="24">
        <f>IF($C61&lt;6,Lin_parameters_wd!C$9,Lin_parameters_wknd!C$10)</f>
        <v>-9.5984753200240996E-2</v>
      </c>
      <c r="F61" s="24">
        <f>IF($C61&lt;6,Lin_parameters_wd!D$9,Lin_parameters_wknd!D$10)</f>
        <v>0.40699471377216029</v>
      </c>
      <c r="G61" s="24">
        <f>IF($C61&lt;6,Lin_parameters_wd!E$9,Lin_parameters_wknd!E$10)</f>
        <v>-1.2756454396407539E-2</v>
      </c>
      <c r="H61" s="31">
        <f>IF($C61&lt;6,Lin_parameters_wd!F$9,Lin_parameters_wknd!F$10)</f>
        <v>16.399999999999999</v>
      </c>
      <c r="I61" s="11">
        <f t="shared" si="1"/>
        <v>1.771938814155029</v>
      </c>
      <c r="J61" s="14">
        <f t="shared" si="2"/>
        <v>-9.5984753200240996E-2</v>
      </c>
      <c r="K61" s="11">
        <f t="shared" si="3"/>
        <v>1.5895677830745711</v>
      </c>
      <c r="L61" s="31">
        <f>$K61*'Input and Output'!$C$30/SUM($K$2:$K$366)</f>
        <v>1.7071015782730639</v>
      </c>
    </row>
    <row r="62" spans="1:12" x14ac:dyDescent="0.25">
      <c r="A62" s="18">
        <f t="shared" si="4"/>
        <v>42430</v>
      </c>
      <c r="B62" s="6">
        <f>'Input and Output'!C95</f>
        <v>0.9</v>
      </c>
      <c r="C62" s="6">
        <f t="shared" si="0"/>
        <v>3</v>
      </c>
      <c r="D62" s="27">
        <f>IF($C62&lt;6,Lin_parameters_wd!B$9,Lin_parameters_wknd!B$10)</f>
        <v>1.771938814155029</v>
      </c>
      <c r="E62" s="24">
        <f>IF($C62&lt;6,Lin_parameters_wd!C$9,Lin_parameters_wknd!C$10)</f>
        <v>-9.5984753200240996E-2</v>
      </c>
      <c r="F62" s="24">
        <f>IF($C62&lt;6,Lin_parameters_wd!D$9,Lin_parameters_wknd!D$10)</f>
        <v>0.40699471377216029</v>
      </c>
      <c r="G62" s="24">
        <f>IF($C62&lt;6,Lin_parameters_wd!E$9,Lin_parameters_wknd!E$10)</f>
        <v>-1.2756454396407539E-2</v>
      </c>
      <c r="H62" s="31">
        <f>IF($C62&lt;6,Lin_parameters_wd!F$9,Lin_parameters_wknd!F$10)</f>
        <v>16.399999999999999</v>
      </c>
      <c r="I62" s="11">
        <f t="shared" si="1"/>
        <v>1.771938814155029</v>
      </c>
      <c r="J62" s="14">
        <f t="shared" si="2"/>
        <v>-9.5984753200240996E-2</v>
      </c>
      <c r="K62" s="11">
        <f t="shared" si="3"/>
        <v>1.6855525362748121</v>
      </c>
      <c r="L62" s="31">
        <f>$K62*'Input and Output'!$C$30/SUM($K$2:$K$366)</f>
        <v>1.8101835137670943</v>
      </c>
    </row>
    <row r="63" spans="1:12" x14ac:dyDescent="0.25">
      <c r="A63" s="18">
        <f t="shared" si="4"/>
        <v>42431</v>
      </c>
      <c r="B63" s="6">
        <f>'Input and Output'!C96</f>
        <v>4</v>
      </c>
      <c r="C63" s="6">
        <f t="shared" si="0"/>
        <v>4</v>
      </c>
      <c r="D63" s="27">
        <f>IF($C63&lt;6,Lin_parameters_wd!B$9,Lin_parameters_wknd!B$10)</f>
        <v>1.771938814155029</v>
      </c>
      <c r="E63" s="24">
        <f>IF($C63&lt;6,Lin_parameters_wd!C$9,Lin_parameters_wknd!C$10)</f>
        <v>-9.5984753200240996E-2</v>
      </c>
      <c r="F63" s="24">
        <f>IF($C63&lt;6,Lin_parameters_wd!D$9,Lin_parameters_wknd!D$10)</f>
        <v>0.40699471377216029</v>
      </c>
      <c r="G63" s="24">
        <f>IF($C63&lt;6,Lin_parameters_wd!E$9,Lin_parameters_wknd!E$10)</f>
        <v>-1.2756454396407539E-2</v>
      </c>
      <c r="H63" s="31">
        <f>IF($C63&lt;6,Lin_parameters_wd!F$9,Lin_parameters_wknd!F$10)</f>
        <v>16.399999999999999</v>
      </c>
      <c r="I63" s="11">
        <f t="shared" si="1"/>
        <v>1.771938814155029</v>
      </c>
      <c r="J63" s="14">
        <f t="shared" si="2"/>
        <v>-9.5984753200240996E-2</v>
      </c>
      <c r="K63" s="11">
        <f t="shared" si="3"/>
        <v>1.3879998013540651</v>
      </c>
      <c r="L63" s="31">
        <f>$K63*'Input and Output'!$C$30/SUM($K$2:$K$366)</f>
        <v>1.4906295137355998</v>
      </c>
    </row>
    <row r="64" spans="1:12" x14ac:dyDescent="0.25">
      <c r="A64" s="18">
        <f t="shared" si="4"/>
        <v>42432</v>
      </c>
      <c r="B64" s="6">
        <f>'Input and Output'!C97</f>
        <v>3.9</v>
      </c>
      <c r="C64" s="6">
        <f t="shared" si="0"/>
        <v>5</v>
      </c>
      <c r="D64" s="27">
        <f>IF($C64&lt;6,Lin_parameters_wd!B$9,Lin_parameters_wknd!B$10)</f>
        <v>1.771938814155029</v>
      </c>
      <c r="E64" s="24">
        <f>IF($C64&lt;6,Lin_parameters_wd!C$9,Lin_parameters_wknd!C$10)</f>
        <v>-9.5984753200240996E-2</v>
      </c>
      <c r="F64" s="24">
        <f>IF($C64&lt;6,Lin_parameters_wd!D$9,Lin_parameters_wknd!D$10)</f>
        <v>0.40699471377216029</v>
      </c>
      <c r="G64" s="24">
        <f>IF($C64&lt;6,Lin_parameters_wd!E$9,Lin_parameters_wknd!E$10)</f>
        <v>-1.2756454396407539E-2</v>
      </c>
      <c r="H64" s="31">
        <f>IF($C64&lt;6,Lin_parameters_wd!F$9,Lin_parameters_wknd!F$10)</f>
        <v>16.399999999999999</v>
      </c>
      <c r="I64" s="11">
        <f t="shared" si="1"/>
        <v>1.771938814155029</v>
      </c>
      <c r="J64" s="14">
        <f t="shared" si="2"/>
        <v>-9.5984753200240996E-2</v>
      </c>
      <c r="K64" s="11">
        <f t="shared" si="3"/>
        <v>1.3975982766740891</v>
      </c>
      <c r="L64" s="31">
        <f>$K64*'Input and Output'!$C$30/SUM($K$2:$K$366)</f>
        <v>1.500937707285003</v>
      </c>
    </row>
    <row r="65" spans="1:12" x14ac:dyDescent="0.25">
      <c r="A65" s="18">
        <f t="shared" si="4"/>
        <v>42433</v>
      </c>
      <c r="B65" s="6">
        <f>'Input and Output'!C98</f>
        <v>3.4</v>
      </c>
      <c r="C65" s="6">
        <f t="shared" si="0"/>
        <v>6</v>
      </c>
      <c r="D65" s="27">
        <f>IF($C65&lt;6,Lin_parameters_wd!B$9,Lin_parameters_wknd!B$10)</f>
        <v>1.31124751273035</v>
      </c>
      <c r="E65" s="24">
        <f>IF($C65&lt;6,Lin_parameters_wd!C$9,Lin_parameters_wknd!C$10)</f>
        <v>-7.5310765362349638E-2</v>
      </c>
      <c r="F65" s="24">
        <f>IF($C65&lt;6,Lin_parameters_wd!D$9,Lin_parameters_wknd!D$10)</f>
        <v>0.29524473618599389</v>
      </c>
      <c r="G65" s="24">
        <f>IF($C65&lt;6,Lin_parameters_wd!E$9,Lin_parameters_wknd!E$10)</f>
        <v>-9.762199133681506E-3</v>
      </c>
      <c r="H65" s="31">
        <f>IF($C65&lt;6,Lin_parameters_wd!F$9,Lin_parameters_wknd!F$10)</f>
        <v>15.5</v>
      </c>
      <c r="I65" s="11">
        <f t="shared" si="1"/>
        <v>1.31124751273035</v>
      </c>
      <c r="J65" s="14">
        <f t="shared" si="2"/>
        <v>-7.5310765362349638E-2</v>
      </c>
      <c r="K65" s="11">
        <f t="shared" si="3"/>
        <v>1.0551909104983612</v>
      </c>
      <c r="L65" s="31">
        <f>$K65*'Input and Output'!$C$30/SUM($K$2:$K$366)</f>
        <v>1.1332124920190578</v>
      </c>
    </row>
    <row r="66" spans="1:12" x14ac:dyDescent="0.25">
      <c r="A66" s="18">
        <f t="shared" si="4"/>
        <v>42434</v>
      </c>
      <c r="B66" s="6">
        <f>'Input and Output'!C99</f>
        <v>4.8</v>
      </c>
      <c r="C66" s="6">
        <f t="shared" ref="C66:C129" si="5">WEEKDAY(A66)</f>
        <v>7</v>
      </c>
      <c r="D66" s="27">
        <f>IF($C66&lt;6,Lin_parameters_wd!B$9,Lin_parameters_wknd!B$10)</f>
        <v>1.31124751273035</v>
      </c>
      <c r="E66" s="24">
        <f>IF($C66&lt;6,Lin_parameters_wd!C$9,Lin_parameters_wknd!C$10)</f>
        <v>-7.5310765362349638E-2</v>
      </c>
      <c r="F66" s="24">
        <f>IF($C66&lt;6,Lin_parameters_wd!D$9,Lin_parameters_wknd!D$10)</f>
        <v>0.29524473618599389</v>
      </c>
      <c r="G66" s="24">
        <f>IF($C66&lt;6,Lin_parameters_wd!E$9,Lin_parameters_wknd!E$10)</f>
        <v>-9.762199133681506E-3</v>
      </c>
      <c r="H66" s="31">
        <f>IF($C66&lt;6,Lin_parameters_wd!F$9,Lin_parameters_wknd!F$10)</f>
        <v>15.5</v>
      </c>
      <c r="I66" s="11">
        <f t="shared" si="1"/>
        <v>1.31124751273035</v>
      </c>
      <c r="J66" s="14">
        <f t="shared" si="2"/>
        <v>-7.5310765362349638E-2</v>
      </c>
      <c r="K66" s="11">
        <f t="shared" si="3"/>
        <v>0.94975583899107174</v>
      </c>
      <c r="L66" s="31">
        <f>$K66*'Input and Output'!$C$30/SUM($K$2:$K$366)</f>
        <v>1.0199814748256353</v>
      </c>
    </row>
    <row r="67" spans="1:12" x14ac:dyDescent="0.25">
      <c r="A67" s="18">
        <f t="shared" si="4"/>
        <v>42435</v>
      </c>
      <c r="B67" s="6">
        <f>'Input and Output'!C100</f>
        <v>2.9</v>
      </c>
      <c r="C67" s="6">
        <f t="shared" si="5"/>
        <v>1</v>
      </c>
      <c r="D67" s="27">
        <f>IF($C67&lt;6,Lin_parameters_wd!B$9,Lin_parameters_wknd!B$10)</f>
        <v>1.771938814155029</v>
      </c>
      <c r="E67" s="24">
        <f>IF($C67&lt;6,Lin_parameters_wd!C$9,Lin_parameters_wknd!C$10)</f>
        <v>-9.5984753200240996E-2</v>
      </c>
      <c r="F67" s="24">
        <f>IF($C67&lt;6,Lin_parameters_wd!D$9,Lin_parameters_wknd!D$10)</f>
        <v>0.40699471377216029</v>
      </c>
      <c r="G67" s="24">
        <f>IF($C67&lt;6,Lin_parameters_wd!E$9,Lin_parameters_wknd!E$10)</f>
        <v>-1.2756454396407539E-2</v>
      </c>
      <c r="H67" s="31">
        <f>IF($C67&lt;6,Lin_parameters_wd!F$9,Lin_parameters_wknd!F$10)</f>
        <v>16.399999999999999</v>
      </c>
      <c r="I67" s="11">
        <f t="shared" ref="I67:I130" si="6">IF($B67&lt;$H67,$D67,$F67)</f>
        <v>1.771938814155029</v>
      </c>
      <c r="J67" s="14">
        <f t="shared" ref="J67:J130" si="7">IF($B67&lt;$H67,$E67,$G67)</f>
        <v>-9.5984753200240996E-2</v>
      </c>
      <c r="K67" s="11">
        <f t="shared" ref="K67:K130" si="8">MAX($I67+$J67*$B67,0)</f>
        <v>1.49358302987433</v>
      </c>
      <c r="L67" s="31">
        <f>$K67*'Input and Output'!$C$30/SUM($K$2:$K$366)</f>
        <v>1.6040196427790332</v>
      </c>
    </row>
    <row r="68" spans="1:12" x14ac:dyDescent="0.25">
      <c r="A68" s="18">
        <f t="shared" ref="A68:A131" si="9">A67+1</f>
        <v>42436</v>
      </c>
      <c r="B68" s="6">
        <f>'Input and Output'!C101</f>
        <v>1.7</v>
      </c>
      <c r="C68" s="6">
        <f t="shared" si="5"/>
        <v>2</v>
      </c>
      <c r="D68" s="27">
        <f>IF($C68&lt;6,Lin_parameters_wd!B$9,Lin_parameters_wknd!B$10)</f>
        <v>1.771938814155029</v>
      </c>
      <c r="E68" s="24">
        <f>IF($C68&lt;6,Lin_parameters_wd!C$9,Lin_parameters_wknd!C$10)</f>
        <v>-9.5984753200240996E-2</v>
      </c>
      <c r="F68" s="24">
        <f>IF($C68&lt;6,Lin_parameters_wd!D$9,Lin_parameters_wknd!D$10)</f>
        <v>0.40699471377216029</v>
      </c>
      <c r="G68" s="24">
        <f>IF($C68&lt;6,Lin_parameters_wd!E$9,Lin_parameters_wknd!E$10)</f>
        <v>-1.2756454396407539E-2</v>
      </c>
      <c r="H68" s="31">
        <f>IF($C68&lt;6,Lin_parameters_wd!F$9,Lin_parameters_wknd!F$10)</f>
        <v>16.399999999999999</v>
      </c>
      <c r="I68" s="11">
        <f t="shared" si="6"/>
        <v>1.771938814155029</v>
      </c>
      <c r="J68" s="14">
        <f t="shared" si="7"/>
        <v>-9.5984753200240996E-2</v>
      </c>
      <c r="K68" s="11">
        <f t="shared" si="8"/>
        <v>1.6087647337146194</v>
      </c>
      <c r="L68" s="31">
        <f>$K68*'Input and Output'!$C$30/SUM($K$2:$K$366)</f>
        <v>1.7277179653718699</v>
      </c>
    </row>
    <row r="69" spans="1:12" x14ac:dyDescent="0.25">
      <c r="A69" s="18">
        <f t="shared" si="9"/>
        <v>42437</v>
      </c>
      <c r="B69" s="6">
        <f>'Input and Output'!C102</f>
        <v>1.3</v>
      </c>
      <c r="C69" s="6">
        <f t="shared" si="5"/>
        <v>3</v>
      </c>
      <c r="D69" s="27">
        <f>IF($C69&lt;6,Lin_parameters_wd!B$9,Lin_parameters_wknd!B$10)</f>
        <v>1.771938814155029</v>
      </c>
      <c r="E69" s="24">
        <f>IF($C69&lt;6,Lin_parameters_wd!C$9,Lin_parameters_wknd!C$10)</f>
        <v>-9.5984753200240996E-2</v>
      </c>
      <c r="F69" s="24">
        <f>IF($C69&lt;6,Lin_parameters_wd!D$9,Lin_parameters_wknd!D$10)</f>
        <v>0.40699471377216029</v>
      </c>
      <c r="G69" s="24">
        <f>IF($C69&lt;6,Lin_parameters_wd!E$9,Lin_parameters_wknd!E$10)</f>
        <v>-1.2756454396407539E-2</v>
      </c>
      <c r="H69" s="31">
        <f>IF($C69&lt;6,Lin_parameters_wd!F$9,Lin_parameters_wknd!F$10)</f>
        <v>16.399999999999999</v>
      </c>
      <c r="I69" s="11">
        <f t="shared" si="6"/>
        <v>1.771938814155029</v>
      </c>
      <c r="J69" s="14">
        <f t="shared" si="7"/>
        <v>-9.5984753200240996E-2</v>
      </c>
      <c r="K69" s="11">
        <f t="shared" si="8"/>
        <v>1.6471586349947156</v>
      </c>
      <c r="L69" s="31">
        <f>$K69*'Input and Output'!$C$30/SUM($K$2:$K$366)</f>
        <v>1.7689507395694819</v>
      </c>
    </row>
    <row r="70" spans="1:12" x14ac:dyDescent="0.25">
      <c r="A70" s="18">
        <f t="shared" si="9"/>
        <v>42438</v>
      </c>
      <c r="B70" s="6">
        <f>'Input and Output'!C103</f>
        <v>3.4</v>
      </c>
      <c r="C70" s="6">
        <f t="shared" si="5"/>
        <v>4</v>
      </c>
      <c r="D70" s="27">
        <f>IF($C70&lt;6,Lin_parameters_wd!B$9,Lin_parameters_wknd!B$10)</f>
        <v>1.771938814155029</v>
      </c>
      <c r="E70" s="24">
        <f>IF($C70&lt;6,Lin_parameters_wd!C$9,Lin_parameters_wknd!C$10)</f>
        <v>-9.5984753200240996E-2</v>
      </c>
      <c r="F70" s="24">
        <f>IF($C70&lt;6,Lin_parameters_wd!D$9,Lin_parameters_wknd!D$10)</f>
        <v>0.40699471377216029</v>
      </c>
      <c r="G70" s="24">
        <f>IF($C70&lt;6,Lin_parameters_wd!E$9,Lin_parameters_wknd!E$10)</f>
        <v>-1.2756454396407539E-2</v>
      </c>
      <c r="H70" s="31">
        <f>IF($C70&lt;6,Lin_parameters_wd!F$9,Lin_parameters_wknd!F$10)</f>
        <v>16.399999999999999</v>
      </c>
      <c r="I70" s="11">
        <f t="shared" si="6"/>
        <v>1.771938814155029</v>
      </c>
      <c r="J70" s="14">
        <f t="shared" si="7"/>
        <v>-9.5984753200240996E-2</v>
      </c>
      <c r="K70" s="11">
        <f t="shared" si="8"/>
        <v>1.4455906532742095</v>
      </c>
      <c r="L70" s="31">
        <f>$K70*'Input and Output'!$C$30/SUM($K$2:$K$366)</f>
        <v>1.5524786750320181</v>
      </c>
    </row>
    <row r="71" spans="1:12" x14ac:dyDescent="0.25">
      <c r="A71" s="18">
        <f t="shared" si="9"/>
        <v>42439</v>
      </c>
      <c r="B71" s="6">
        <f>'Input and Output'!C104</f>
        <v>3.4</v>
      </c>
      <c r="C71" s="6">
        <f t="shared" si="5"/>
        <v>5</v>
      </c>
      <c r="D71" s="27">
        <f>IF($C71&lt;6,Lin_parameters_wd!B$9,Lin_parameters_wknd!B$10)</f>
        <v>1.771938814155029</v>
      </c>
      <c r="E71" s="24">
        <f>IF($C71&lt;6,Lin_parameters_wd!C$9,Lin_parameters_wknd!C$10)</f>
        <v>-9.5984753200240996E-2</v>
      </c>
      <c r="F71" s="24">
        <f>IF($C71&lt;6,Lin_parameters_wd!D$9,Lin_parameters_wknd!D$10)</f>
        <v>0.40699471377216029</v>
      </c>
      <c r="G71" s="24">
        <f>IF($C71&lt;6,Lin_parameters_wd!E$9,Lin_parameters_wknd!E$10)</f>
        <v>-1.2756454396407539E-2</v>
      </c>
      <c r="H71" s="31">
        <f>IF($C71&lt;6,Lin_parameters_wd!F$9,Lin_parameters_wknd!F$10)</f>
        <v>16.399999999999999</v>
      </c>
      <c r="I71" s="11">
        <f t="shared" si="6"/>
        <v>1.771938814155029</v>
      </c>
      <c r="J71" s="14">
        <f t="shared" si="7"/>
        <v>-9.5984753200240996E-2</v>
      </c>
      <c r="K71" s="11">
        <f t="shared" si="8"/>
        <v>1.4455906532742095</v>
      </c>
      <c r="L71" s="31">
        <f>$K71*'Input and Output'!$C$30/SUM($K$2:$K$366)</f>
        <v>1.5524786750320181</v>
      </c>
    </row>
    <row r="72" spans="1:12" x14ac:dyDescent="0.25">
      <c r="A72" s="18">
        <f t="shared" si="9"/>
        <v>42440</v>
      </c>
      <c r="B72" s="6">
        <f>'Input and Output'!C105</f>
        <v>4.9000000000000004</v>
      </c>
      <c r="C72" s="6">
        <f t="shared" si="5"/>
        <v>6</v>
      </c>
      <c r="D72" s="27">
        <f>IF($C72&lt;6,Lin_parameters_wd!B$9,Lin_parameters_wknd!B$10)</f>
        <v>1.31124751273035</v>
      </c>
      <c r="E72" s="24">
        <f>IF($C72&lt;6,Lin_parameters_wd!C$9,Lin_parameters_wknd!C$10)</f>
        <v>-7.5310765362349638E-2</v>
      </c>
      <c r="F72" s="24">
        <f>IF($C72&lt;6,Lin_parameters_wd!D$9,Lin_parameters_wknd!D$10)</f>
        <v>0.29524473618599389</v>
      </c>
      <c r="G72" s="24">
        <f>IF($C72&lt;6,Lin_parameters_wd!E$9,Lin_parameters_wknd!E$10)</f>
        <v>-9.762199133681506E-3</v>
      </c>
      <c r="H72" s="31">
        <f>IF($C72&lt;6,Lin_parameters_wd!F$9,Lin_parameters_wknd!F$10)</f>
        <v>15.5</v>
      </c>
      <c r="I72" s="11">
        <f t="shared" si="6"/>
        <v>1.31124751273035</v>
      </c>
      <c r="J72" s="14">
        <f t="shared" si="7"/>
        <v>-7.5310765362349638E-2</v>
      </c>
      <c r="K72" s="11">
        <f t="shared" si="8"/>
        <v>0.94222476245483677</v>
      </c>
      <c r="L72" s="31">
        <f>$K72*'Input and Output'!$C$30/SUM($K$2:$K$366)</f>
        <v>1.0118935450261051</v>
      </c>
    </row>
    <row r="73" spans="1:12" x14ac:dyDescent="0.25">
      <c r="A73" s="18">
        <f t="shared" si="9"/>
        <v>42441</v>
      </c>
      <c r="B73" s="6">
        <f>'Input and Output'!C106</f>
        <v>3.4</v>
      </c>
      <c r="C73" s="6">
        <f t="shared" si="5"/>
        <v>7</v>
      </c>
      <c r="D73" s="27">
        <f>IF($C73&lt;6,Lin_parameters_wd!B$9,Lin_parameters_wknd!B$10)</f>
        <v>1.31124751273035</v>
      </c>
      <c r="E73" s="24">
        <f>IF($C73&lt;6,Lin_parameters_wd!C$9,Lin_parameters_wknd!C$10)</f>
        <v>-7.5310765362349638E-2</v>
      </c>
      <c r="F73" s="24">
        <f>IF($C73&lt;6,Lin_parameters_wd!D$9,Lin_parameters_wknd!D$10)</f>
        <v>0.29524473618599389</v>
      </c>
      <c r="G73" s="24">
        <f>IF($C73&lt;6,Lin_parameters_wd!E$9,Lin_parameters_wknd!E$10)</f>
        <v>-9.762199133681506E-3</v>
      </c>
      <c r="H73" s="31">
        <f>IF($C73&lt;6,Lin_parameters_wd!F$9,Lin_parameters_wknd!F$10)</f>
        <v>15.5</v>
      </c>
      <c r="I73" s="11">
        <f t="shared" si="6"/>
        <v>1.31124751273035</v>
      </c>
      <c r="J73" s="14">
        <f t="shared" si="7"/>
        <v>-7.5310765362349638E-2</v>
      </c>
      <c r="K73" s="11">
        <f t="shared" si="8"/>
        <v>1.0551909104983612</v>
      </c>
      <c r="L73" s="31">
        <f>$K73*'Input and Output'!$C$30/SUM($K$2:$K$366)</f>
        <v>1.1332124920190578</v>
      </c>
    </row>
    <row r="74" spans="1:12" x14ac:dyDescent="0.25">
      <c r="A74" s="18">
        <f t="shared" si="9"/>
        <v>42442</v>
      </c>
      <c r="B74" s="6">
        <f>'Input and Output'!C107</f>
        <v>3.4</v>
      </c>
      <c r="C74" s="6">
        <f t="shared" si="5"/>
        <v>1</v>
      </c>
      <c r="D74" s="27">
        <f>IF($C74&lt;6,Lin_parameters_wd!B$9,Lin_parameters_wknd!B$10)</f>
        <v>1.771938814155029</v>
      </c>
      <c r="E74" s="24">
        <f>IF($C74&lt;6,Lin_parameters_wd!C$9,Lin_parameters_wknd!C$10)</f>
        <v>-9.5984753200240996E-2</v>
      </c>
      <c r="F74" s="24">
        <f>IF($C74&lt;6,Lin_parameters_wd!D$9,Lin_parameters_wknd!D$10)</f>
        <v>0.40699471377216029</v>
      </c>
      <c r="G74" s="24">
        <f>IF($C74&lt;6,Lin_parameters_wd!E$9,Lin_parameters_wknd!E$10)</f>
        <v>-1.2756454396407539E-2</v>
      </c>
      <c r="H74" s="31">
        <f>IF($C74&lt;6,Lin_parameters_wd!F$9,Lin_parameters_wknd!F$10)</f>
        <v>16.399999999999999</v>
      </c>
      <c r="I74" s="11">
        <f t="shared" si="6"/>
        <v>1.771938814155029</v>
      </c>
      <c r="J74" s="14">
        <f t="shared" si="7"/>
        <v>-9.5984753200240996E-2</v>
      </c>
      <c r="K74" s="11">
        <f t="shared" si="8"/>
        <v>1.4455906532742095</v>
      </c>
      <c r="L74" s="31">
        <f>$K74*'Input and Output'!$C$30/SUM($K$2:$K$366)</f>
        <v>1.5524786750320181</v>
      </c>
    </row>
    <row r="75" spans="1:12" x14ac:dyDescent="0.25">
      <c r="A75" s="18">
        <f t="shared" si="9"/>
        <v>42443</v>
      </c>
      <c r="B75" s="6">
        <f>'Input and Output'!C108</f>
        <v>4.5999999999999996</v>
      </c>
      <c r="C75" s="6">
        <f t="shared" si="5"/>
        <v>2</v>
      </c>
      <c r="D75" s="27">
        <f>IF($C75&lt;6,Lin_parameters_wd!B$9,Lin_parameters_wknd!B$10)</f>
        <v>1.771938814155029</v>
      </c>
      <c r="E75" s="24">
        <f>IF($C75&lt;6,Lin_parameters_wd!C$9,Lin_parameters_wknd!C$10)</f>
        <v>-9.5984753200240996E-2</v>
      </c>
      <c r="F75" s="24">
        <f>IF($C75&lt;6,Lin_parameters_wd!D$9,Lin_parameters_wknd!D$10)</f>
        <v>0.40699471377216029</v>
      </c>
      <c r="G75" s="24">
        <f>IF($C75&lt;6,Lin_parameters_wd!E$9,Lin_parameters_wknd!E$10)</f>
        <v>-1.2756454396407539E-2</v>
      </c>
      <c r="H75" s="31">
        <f>IF($C75&lt;6,Lin_parameters_wd!F$9,Lin_parameters_wknd!F$10)</f>
        <v>16.399999999999999</v>
      </c>
      <c r="I75" s="11">
        <f t="shared" si="6"/>
        <v>1.771938814155029</v>
      </c>
      <c r="J75" s="14">
        <f t="shared" si="7"/>
        <v>-9.5984753200240996E-2</v>
      </c>
      <c r="K75" s="11">
        <f t="shared" si="8"/>
        <v>1.3304089494339204</v>
      </c>
      <c r="L75" s="31">
        <f>$K75*'Input and Output'!$C$30/SUM($K$2:$K$366)</f>
        <v>1.4287803524391816</v>
      </c>
    </row>
    <row r="76" spans="1:12" x14ac:dyDescent="0.25">
      <c r="A76" s="18">
        <f t="shared" si="9"/>
        <v>42444</v>
      </c>
      <c r="B76" s="6">
        <f>'Input and Output'!C109</f>
        <v>4.0999999999999996</v>
      </c>
      <c r="C76" s="6">
        <f t="shared" si="5"/>
        <v>3</v>
      </c>
      <c r="D76" s="27">
        <f>IF($C76&lt;6,Lin_parameters_wd!B$9,Lin_parameters_wknd!B$10)</f>
        <v>1.771938814155029</v>
      </c>
      <c r="E76" s="24">
        <f>IF($C76&lt;6,Lin_parameters_wd!C$9,Lin_parameters_wknd!C$10)</f>
        <v>-9.5984753200240996E-2</v>
      </c>
      <c r="F76" s="24">
        <f>IF($C76&lt;6,Lin_parameters_wd!D$9,Lin_parameters_wknd!D$10)</f>
        <v>0.40699471377216029</v>
      </c>
      <c r="G76" s="24">
        <f>IF($C76&lt;6,Lin_parameters_wd!E$9,Lin_parameters_wknd!E$10)</f>
        <v>-1.2756454396407539E-2</v>
      </c>
      <c r="H76" s="31">
        <f>IF($C76&lt;6,Lin_parameters_wd!F$9,Lin_parameters_wknd!F$10)</f>
        <v>16.399999999999999</v>
      </c>
      <c r="I76" s="11">
        <f t="shared" si="6"/>
        <v>1.771938814155029</v>
      </c>
      <c r="J76" s="14">
        <f t="shared" si="7"/>
        <v>-9.5984753200240996E-2</v>
      </c>
      <c r="K76" s="11">
        <f t="shared" si="8"/>
        <v>1.3784013260340409</v>
      </c>
      <c r="L76" s="31">
        <f>$K76*'Input and Output'!$C$30/SUM($K$2:$K$366)</f>
        <v>1.4803213201861969</v>
      </c>
    </row>
    <row r="77" spans="1:12" x14ac:dyDescent="0.25">
      <c r="A77" s="18">
        <f t="shared" si="9"/>
        <v>42445</v>
      </c>
      <c r="B77" s="6">
        <f>'Input and Output'!C110</f>
        <v>4.9000000000000004</v>
      </c>
      <c r="C77" s="6">
        <f t="shared" si="5"/>
        <v>4</v>
      </c>
      <c r="D77" s="27">
        <f>IF($C77&lt;6,Lin_parameters_wd!B$9,Lin_parameters_wknd!B$10)</f>
        <v>1.771938814155029</v>
      </c>
      <c r="E77" s="24">
        <f>IF($C77&lt;6,Lin_parameters_wd!C$9,Lin_parameters_wknd!C$10)</f>
        <v>-9.5984753200240996E-2</v>
      </c>
      <c r="F77" s="24">
        <f>IF($C77&lt;6,Lin_parameters_wd!D$9,Lin_parameters_wknd!D$10)</f>
        <v>0.40699471377216029</v>
      </c>
      <c r="G77" s="24">
        <f>IF($C77&lt;6,Lin_parameters_wd!E$9,Lin_parameters_wknd!E$10)</f>
        <v>-1.2756454396407539E-2</v>
      </c>
      <c r="H77" s="31">
        <f>IF($C77&lt;6,Lin_parameters_wd!F$9,Lin_parameters_wknd!F$10)</f>
        <v>16.399999999999999</v>
      </c>
      <c r="I77" s="11">
        <f t="shared" si="6"/>
        <v>1.771938814155029</v>
      </c>
      <c r="J77" s="14">
        <f t="shared" si="7"/>
        <v>-9.5984753200240996E-2</v>
      </c>
      <c r="K77" s="11">
        <f t="shared" si="8"/>
        <v>1.301613523473848</v>
      </c>
      <c r="L77" s="31">
        <f>$K77*'Input and Output'!$C$30/SUM($K$2:$K$366)</f>
        <v>1.3978557717909723</v>
      </c>
    </row>
    <row r="78" spans="1:12" x14ac:dyDescent="0.25">
      <c r="A78" s="18">
        <f t="shared" si="9"/>
        <v>42446</v>
      </c>
      <c r="B78" s="6">
        <f>'Input and Output'!C111</f>
        <v>6.6</v>
      </c>
      <c r="C78" s="6">
        <f t="shared" si="5"/>
        <v>5</v>
      </c>
      <c r="D78" s="27">
        <f>IF($C78&lt;6,Lin_parameters_wd!B$9,Lin_parameters_wknd!B$10)</f>
        <v>1.771938814155029</v>
      </c>
      <c r="E78" s="24">
        <f>IF($C78&lt;6,Lin_parameters_wd!C$9,Lin_parameters_wknd!C$10)</f>
        <v>-9.5984753200240996E-2</v>
      </c>
      <c r="F78" s="24">
        <f>IF($C78&lt;6,Lin_parameters_wd!D$9,Lin_parameters_wknd!D$10)</f>
        <v>0.40699471377216029</v>
      </c>
      <c r="G78" s="24">
        <f>IF($C78&lt;6,Lin_parameters_wd!E$9,Lin_parameters_wknd!E$10)</f>
        <v>-1.2756454396407539E-2</v>
      </c>
      <c r="H78" s="31">
        <f>IF($C78&lt;6,Lin_parameters_wd!F$9,Lin_parameters_wknd!F$10)</f>
        <v>16.399999999999999</v>
      </c>
      <c r="I78" s="11">
        <f t="shared" si="6"/>
        <v>1.771938814155029</v>
      </c>
      <c r="J78" s="14">
        <f t="shared" si="7"/>
        <v>-9.5984753200240996E-2</v>
      </c>
      <c r="K78" s="11">
        <f t="shared" si="8"/>
        <v>1.1384394430334384</v>
      </c>
      <c r="L78" s="31">
        <f>$K78*'Input and Output'!$C$30/SUM($K$2:$K$366)</f>
        <v>1.2226164814511205</v>
      </c>
    </row>
    <row r="79" spans="1:12" x14ac:dyDescent="0.25">
      <c r="A79" s="18">
        <f t="shared" si="9"/>
        <v>42447</v>
      </c>
      <c r="B79" s="6">
        <f>'Input and Output'!C112</f>
        <v>3.4</v>
      </c>
      <c r="C79" s="6">
        <f t="shared" si="5"/>
        <v>6</v>
      </c>
      <c r="D79" s="27">
        <f>IF($C79&lt;6,Lin_parameters_wd!B$9,Lin_parameters_wknd!B$10)</f>
        <v>1.31124751273035</v>
      </c>
      <c r="E79" s="24">
        <f>IF($C79&lt;6,Lin_parameters_wd!C$9,Lin_parameters_wknd!C$10)</f>
        <v>-7.5310765362349638E-2</v>
      </c>
      <c r="F79" s="24">
        <f>IF($C79&lt;6,Lin_parameters_wd!D$9,Lin_parameters_wknd!D$10)</f>
        <v>0.29524473618599389</v>
      </c>
      <c r="G79" s="24">
        <f>IF($C79&lt;6,Lin_parameters_wd!E$9,Lin_parameters_wknd!E$10)</f>
        <v>-9.762199133681506E-3</v>
      </c>
      <c r="H79" s="31">
        <f>IF($C79&lt;6,Lin_parameters_wd!F$9,Lin_parameters_wknd!F$10)</f>
        <v>15.5</v>
      </c>
      <c r="I79" s="11">
        <f t="shared" si="6"/>
        <v>1.31124751273035</v>
      </c>
      <c r="J79" s="14">
        <f t="shared" si="7"/>
        <v>-7.5310765362349638E-2</v>
      </c>
      <c r="K79" s="11">
        <f t="shared" si="8"/>
        <v>1.0551909104983612</v>
      </c>
      <c r="L79" s="31">
        <f>$K79*'Input and Output'!$C$30/SUM($K$2:$K$366)</f>
        <v>1.1332124920190578</v>
      </c>
    </row>
    <row r="80" spans="1:12" x14ac:dyDescent="0.25">
      <c r="A80" s="18">
        <f t="shared" si="9"/>
        <v>42448</v>
      </c>
      <c r="B80" s="6">
        <f>'Input and Output'!C113</f>
        <v>4.9000000000000004</v>
      </c>
      <c r="C80" s="6">
        <f t="shared" si="5"/>
        <v>7</v>
      </c>
      <c r="D80" s="27">
        <f>IF($C80&lt;6,Lin_parameters_wd!B$9,Lin_parameters_wknd!B$10)</f>
        <v>1.31124751273035</v>
      </c>
      <c r="E80" s="24">
        <f>IF($C80&lt;6,Lin_parameters_wd!C$9,Lin_parameters_wknd!C$10)</f>
        <v>-7.5310765362349638E-2</v>
      </c>
      <c r="F80" s="24">
        <f>IF($C80&lt;6,Lin_parameters_wd!D$9,Lin_parameters_wknd!D$10)</f>
        <v>0.29524473618599389</v>
      </c>
      <c r="G80" s="24">
        <f>IF($C80&lt;6,Lin_parameters_wd!E$9,Lin_parameters_wknd!E$10)</f>
        <v>-9.762199133681506E-3</v>
      </c>
      <c r="H80" s="31">
        <f>IF($C80&lt;6,Lin_parameters_wd!F$9,Lin_parameters_wknd!F$10)</f>
        <v>15.5</v>
      </c>
      <c r="I80" s="11">
        <f t="shared" si="6"/>
        <v>1.31124751273035</v>
      </c>
      <c r="J80" s="14">
        <f t="shared" si="7"/>
        <v>-7.5310765362349638E-2</v>
      </c>
      <c r="K80" s="11">
        <f t="shared" si="8"/>
        <v>0.94222476245483677</v>
      </c>
      <c r="L80" s="31">
        <f>$K80*'Input and Output'!$C$30/SUM($K$2:$K$366)</f>
        <v>1.0118935450261051</v>
      </c>
    </row>
    <row r="81" spans="1:12" x14ac:dyDescent="0.25">
      <c r="A81" s="18">
        <f t="shared" si="9"/>
        <v>42449</v>
      </c>
      <c r="B81" s="6">
        <f>'Input and Output'!C114</f>
        <v>5.8</v>
      </c>
      <c r="C81" s="6">
        <f t="shared" si="5"/>
        <v>1</v>
      </c>
      <c r="D81" s="27">
        <f>IF($C81&lt;6,Lin_parameters_wd!B$9,Lin_parameters_wknd!B$10)</f>
        <v>1.771938814155029</v>
      </c>
      <c r="E81" s="24">
        <f>IF($C81&lt;6,Lin_parameters_wd!C$9,Lin_parameters_wknd!C$10)</f>
        <v>-9.5984753200240996E-2</v>
      </c>
      <c r="F81" s="24">
        <f>IF($C81&lt;6,Lin_parameters_wd!D$9,Lin_parameters_wknd!D$10)</f>
        <v>0.40699471377216029</v>
      </c>
      <c r="G81" s="24">
        <f>IF($C81&lt;6,Lin_parameters_wd!E$9,Lin_parameters_wknd!E$10)</f>
        <v>-1.2756454396407539E-2</v>
      </c>
      <c r="H81" s="31">
        <f>IF($C81&lt;6,Lin_parameters_wd!F$9,Lin_parameters_wknd!F$10)</f>
        <v>16.399999999999999</v>
      </c>
      <c r="I81" s="11">
        <f t="shared" si="6"/>
        <v>1.771938814155029</v>
      </c>
      <c r="J81" s="14">
        <f t="shared" si="7"/>
        <v>-9.5984753200240996E-2</v>
      </c>
      <c r="K81" s="11">
        <f t="shared" si="8"/>
        <v>1.2152272455936313</v>
      </c>
      <c r="L81" s="31">
        <f>$K81*'Input and Output'!$C$30/SUM($K$2:$K$366)</f>
        <v>1.305082029846345</v>
      </c>
    </row>
    <row r="82" spans="1:12" x14ac:dyDescent="0.25">
      <c r="A82" s="18">
        <f t="shared" si="9"/>
        <v>42450</v>
      </c>
      <c r="B82" s="6">
        <f>'Input and Output'!C115</f>
        <v>6.3</v>
      </c>
      <c r="C82" s="6">
        <f t="shared" si="5"/>
        <v>2</v>
      </c>
      <c r="D82" s="27">
        <f>IF($C82&lt;6,Lin_parameters_wd!B$9,Lin_parameters_wknd!B$10)</f>
        <v>1.771938814155029</v>
      </c>
      <c r="E82" s="24">
        <f>IF($C82&lt;6,Lin_parameters_wd!C$9,Lin_parameters_wknd!C$10)</f>
        <v>-9.5984753200240996E-2</v>
      </c>
      <c r="F82" s="24">
        <f>IF($C82&lt;6,Lin_parameters_wd!D$9,Lin_parameters_wknd!D$10)</f>
        <v>0.40699471377216029</v>
      </c>
      <c r="G82" s="24">
        <f>IF($C82&lt;6,Lin_parameters_wd!E$9,Lin_parameters_wknd!E$10)</f>
        <v>-1.2756454396407539E-2</v>
      </c>
      <c r="H82" s="31">
        <f>IF($C82&lt;6,Lin_parameters_wd!F$9,Lin_parameters_wknd!F$10)</f>
        <v>16.399999999999999</v>
      </c>
      <c r="I82" s="11">
        <f t="shared" si="6"/>
        <v>1.771938814155029</v>
      </c>
      <c r="J82" s="14">
        <f t="shared" si="7"/>
        <v>-9.5984753200240996E-2</v>
      </c>
      <c r="K82" s="11">
        <f t="shared" si="8"/>
        <v>1.1672348689935106</v>
      </c>
      <c r="L82" s="31">
        <f>$K82*'Input and Output'!$C$30/SUM($K$2:$K$366)</f>
        <v>1.2535410620993297</v>
      </c>
    </row>
    <row r="83" spans="1:12" x14ac:dyDescent="0.25">
      <c r="A83" s="18">
        <f t="shared" si="9"/>
        <v>42451</v>
      </c>
      <c r="B83" s="6">
        <f>'Input and Output'!C116</f>
        <v>6.2</v>
      </c>
      <c r="C83" s="6">
        <f t="shared" si="5"/>
        <v>3</v>
      </c>
      <c r="D83" s="27">
        <f>IF($C83&lt;6,Lin_parameters_wd!B$9,Lin_parameters_wknd!B$10)</f>
        <v>1.771938814155029</v>
      </c>
      <c r="E83" s="24">
        <f>IF($C83&lt;6,Lin_parameters_wd!C$9,Lin_parameters_wknd!C$10)</f>
        <v>-9.5984753200240996E-2</v>
      </c>
      <c r="F83" s="24">
        <f>IF($C83&lt;6,Lin_parameters_wd!D$9,Lin_parameters_wknd!D$10)</f>
        <v>0.40699471377216029</v>
      </c>
      <c r="G83" s="24">
        <f>IF($C83&lt;6,Lin_parameters_wd!E$9,Lin_parameters_wknd!E$10)</f>
        <v>-1.2756454396407539E-2</v>
      </c>
      <c r="H83" s="31">
        <f>IF($C83&lt;6,Lin_parameters_wd!F$9,Lin_parameters_wknd!F$10)</f>
        <v>16.399999999999999</v>
      </c>
      <c r="I83" s="11">
        <f t="shared" si="6"/>
        <v>1.771938814155029</v>
      </c>
      <c r="J83" s="14">
        <f t="shared" si="7"/>
        <v>-9.5984753200240996E-2</v>
      </c>
      <c r="K83" s="11">
        <f t="shared" si="8"/>
        <v>1.1768333443135348</v>
      </c>
      <c r="L83" s="31">
        <f>$K83*'Input and Output'!$C$30/SUM($K$2:$K$366)</f>
        <v>1.2638492556487328</v>
      </c>
    </row>
    <row r="84" spans="1:12" x14ac:dyDescent="0.25">
      <c r="A84" s="18">
        <f t="shared" si="9"/>
        <v>42452</v>
      </c>
      <c r="B84" s="6">
        <f>'Input and Output'!C117</f>
        <v>6.5</v>
      </c>
      <c r="C84" s="6">
        <f t="shared" si="5"/>
        <v>4</v>
      </c>
      <c r="D84" s="27">
        <f>IF($C84&lt;6,Lin_parameters_wd!B$9,Lin_parameters_wknd!B$10)</f>
        <v>1.771938814155029</v>
      </c>
      <c r="E84" s="24">
        <f>IF($C84&lt;6,Lin_parameters_wd!C$9,Lin_parameters_wknd!C$10)</f>
        <v>-9.5984753200240996E-2</v>
      </c>
      <c r="F84" s="24">
        <f>IF($C84&lt;6,Lin_parameters_wd!D$9,Lin_parameters_wknd!D$10)</f>
        <v>0.40699471377216029</v>
      </c>
      <c r="G84" s="24">
        <f>IF($C84&lt;6,Lin_parameters_wd!E$9,Lin_parameters_wknd!E$10)</f>
        <v>-1.2756454396407539E-2</v>
      </c>
      <c r="H84" s="31">
        <f>IF($C84&lt;6,Lin_parameters_wd!F$9,Lin_parameters_wknd!F$10)</f>
        <v>16.399999999999999</v>
      </c>
      <c r="I84" s="11">
        <f t="shared" si="6"/>
        <v>1.771938814155029</v>
      </c>
      <c r="J84" s="14">
        <f t="shared" si="7"/>
        <v>-9.5984753200240996E-2</v>
      </c>
      <c r="K84" s="11">
        <f t="shared" si="8"/>
        <v>1.1480379183534626</v>
      </c>
      <c r="L84" s="31">
        <f>$K84*'Input and Output'!$C$30/SUM($K$2:$K$366)</f>
        <v>1.2329246750005238</v>
      </c>
    </row>
    <row r="85" spans="1:12" x14ac:dyDescent="0.25">
      <c r="A85" s="18">
        <f t="shared" si="9"/>
        <v>42453</v>
      </c>
      <c r="B85" s="6">
        <f>'Input and Output'!C118</f>
        <v>6.3</v>
      </c>
      <c r="C85" s="6">
        <f t="shared" si="5"/>
        <v>5</v>
      </c>
      <c r="D85" s="27">
        <f>IF($C85&lt;6,Lin_parameters_wd!B$9,Lin_parameters_wknd!B$10)</f>
        <v>1.771938814155029</v>
      </c>
      <c r="E85" s="24">
        <f>IF($C85&lt;6,Lin_parameters_wd!C$9,Lin_parameters_wknd!C$10)</f>
        <v>-9.5984753200240996E-2</v>
      </c>
      <c r="F85" s="24">
        <f>IF($C85&lt;6,Lin_parameters_wd!D$9,Lin_parameters_wknd!D$10)</f>
        <v>0.40699471377216029</v>
      </c>
      <c r="G85" s="24">
        <f>IF($C85&lt;6,Lin_parameters_wd!E$9,Lin_parameters_wknd!E$10)</f>
        <v>-1.2756454396407539E-2</v>
      </c>
      <c r="H85" s="31">
        <f>IF($C85&lt;6,Lin_parameters_wd!F$9,Lin_parameters_wknd!F$10)</f>
        <v>16.399999999999999</v>
      </c>
      <c r="I85" s="11">
        <f t="shared" si="6"/>
        <v>1.771938814155029</v>
      </c>
      <c r="J85" s="14">
        <f t="shared" si="7"/>
        <v>-9.5984753200240996E-2</v>
      </c>
      <c r="K85" s="11">
        <f t="shared" si="8"/>
        <v>1.1672348689935106</v>
      </c>
      <c r="L85" s="31">
        <f>$K85*'Input and Output'!$C$30/SUM($K$2:$K$366)</f>
        <v>1.2535410620993297</v>
      </c>
    </row>
    <row r="86" spans="1:12" x14ac:dyDescent="0.25">
      <c r="A86" s="18">
        <f t="shared" si="9"/>
        <v>42454</v>
      </c>
      <c r="B86" s="6">
        <f>'Input and Output'!C119</f>
        <v>6</v>
      </c>
      <c r="C86" s="6">
        <f t="shared" si="5"/>
        <v>6</v>
      </c>
      <c r="D86" s="27">
        <f>IF($C86&lt;6,Lin_parameters_wd!B$9,Lin_parameters_wknd!B$10)</f>
        <v>1.31124751273035</v>
      </c>
      <c r="E86" s="24">
        <f>IF($C86&lt;6,Lin_parameters_wd!C$9,Lin_parameters_wknd!C$10)</f>
        <v>-7.5310765362349638E-2</v>
      </c>
      <c r="F86" s="24">
        <f>IF($C86&lt;6,Lin_parameters_wd!D$9,Lin_parameters_wknd!D$10)</f>
        <v>0.29524473618599389</v>
      </c>
      <c r="G86" s="24">
        <f>IF($C86&lt;6,Lin_parameters_wd!E$9,Lin_parameters_wknd!E$10)</f>
        <v>-9.762199133681506E-3</v>
      </c>
      <c r="H86" s="31">
        <f>IF($C86&lt;6,Lin_parameters_wd!F$9,Lin_parameters_wknd!F$10)</f>
        <v>15.5</v>
      </c>
      <c r="I86" s="11">
        <f t="shared" si="6"/>
        <v>1.31124751273035</v>
      </c>
      <c r="J86" s="14">
        <f t="shared" si="7"/>
        <v>-7.5310765362349638E-2</v>
      </c>
      <c r="K86" s="11">
        <f t="shared" si="8"/>
        <v>0.85938292055625221</v>
      </c>
      <c r="L86" s="31">
        <f>$K86*'Input and Output'!$C$30/SUM($K$2:$K$366)</f>
        <v>0.92292631723127305</v>
      </c>
    </row>
    <row r="87" spans="1:12" x14ac:dyDescent="0.25">
      <c r="A87" s="18">
        <f t="shared" si="9"/>
        <v>42455</v>
      </c>
      <c r="B87" s="6">
        <f>'Input and Output'!C120</f>
        <v>9</v>
      </c>
      <c r="C87" s="6">
        <f t="shared" si="5"/>
        <v>7</v>
      </c>
      <c r="D87" s="27">
        <f>IF($C87&lt;6,Lin_parameters_wd!B$9,Lin_parameters_wknd!B$10)</f>
        <v>1.31124751273035</v>
      </c>
      <c r="E87" s="24">
        <f>IF($C87&lt;6,Lin_parameters_wd!C$9,Lin_parameters_wknd!C$10)</f>
        <v>-7.5310765362349638E-2</v>
      </c>
      <c r="F87" s="24">
        <f>IF($C87&lt;6,Lin_parameters_wd!D$9,Lin_parameters_wknd!D$10)</f>
        <v>0.29524473618599389</v>
      </c>
      <c r="G87" s="24">
        <f>IF($C87&lt;6,Lin_parameters_wd!E$9,Lin_parameters_wknd!E$10)</f>
        <v>-9.762199133681506E-3</v>
      </c>
      <c r="H87" s="31">
        <f>IF($C87&lt;6,Lin_parameters_wd!F$9,Lin_parameters_wknd!F$10)</f>
        <v>15.5</v>
      </c>
      <c r="I87" s="11">
        <f t="shared" si="6"/>
        <v>1.31124751273035</v>
      </c>
      <c r="J87" s="14">
        <f t="shared" si="7"/>
        <v>-7.5310765362349638E-2</v>
      </c>
      <c r="K87" s="11">
        <f t="shared" si="8"/>
        <v>0.63345062446920331</v>
      </c>
      <c r="L87" s="31">
        <f>$K87*'Input and Output'!$C$30/SUM($K$2:$K$366)</f>
        <v>0.68028842324536776</v>
      </c>
    </row>
    <row r="88" spans="1:12" x14ac:dyDescent="0.25">
      <c r="A88" s="18">
        <f t="shared" si="9"/>
        <v>42456</v>
      </c>
      <c r="B88" s="6">
        <f>'Input and Output'!C121</f>
        <v>8.6</v>
      </c>
      <c r="C88" s="6">
        <f t="shared" si="5"/>
        <v>1</v>
      </c>
      <c r="D88" s="27">
        <f>IF($C88&lt;6,Lin_parameters_wd!B$9,Lin_parameters_wknd!B$10)</f>
        <v>1.771938814155029</v>
      </c>
      <c r="E88" s="24">
        <f>IF($C88&lt;6,Lin_parameters_wd!C$9,Lin_parameters_wknd!C$10)</f>
        <v>-9.5984753200240996E-2</v>
      </c>
      <c r="F88" s="24">
        <f>IF($C88&lt;6,Lin_parameters_wd!D$9,Lin_parameters_wknd!D$10)</f>
        <v>0.40699471377216029</v>
      </c>
      <c r="G88" s="24">
        <f>IF($C88&lt;6,Lin_parameters_wd!E$9,Lin_parameters_wknd!E$10)</f>
        <v>-1.2756454396407539E-2</v>
      </c>
      <c r="H88" s="31">
        <f>IF($C88&lt;6,Lin_parameters_wd!F$9,Lin_parameters_wknd!F$10)</f>
        <v>16.399999999999999</v>
      </c>
      <c r="I88" s="11">
        <f t="shared" si="6"/>
        <v>1.771938814155029</v>
      </c>
      <c r="J88" s="14">
        <f t="shared" si="7"/>
        <v>-9.5984753200240996E-2</v>
      </c>
      <c r="K88" s="11">
        <f t="shared" si="8"/>
        <v>0.94646993663295642</v>
      </c>
      <c r="L88" s="31">
        <f>$K88*'Input and Output'!$C$30/SUM($K$2:$K$366)</f>
        <v>1.0164526104630598</v>
      </c>
    </row>
    <row r="89" spans="1:12" x14ac:dyDescent="0.25">
      <c r="A89" s="18">
        <f t="shared" si="9"/>
        <v>42457</v>
      </c>
      <c r="B89" s="6">
        <f>'Input and Output'!C122</f>
        <v>7.5</v>
      </c>
      <c r="C89" s="6">
        <f t="shared" si="5"/>
        <v>2</v>
      </c>
      <c r="D89" s="27">
        <f>IF($C89&lt;6,Lin_parameters_wd!B$9,Lin_parameters_wknd!B$10)</f>
        <v>1.771938814155029</v>
      </c>
      <c r="E89" s="24">
        <f>IF($C89&lt;6,Lin_parameters_wd!C$9,Lin_parameters_wknd!C$10)</f>
        <v>-9.5984753200240996E-2</v>
      </c>
      <c r="F89" s="24">
        <f>IF($C89&lt;6,Lin_parameters_wd!D$9,Lin_parameters_wknd!D$10)</f>
        <v>0.40699471377216029</v>
      </c>
      <c r="G89" s="24">
        <f>IF($C89&lt;6,Lin_parameters_wd!E$9,Lin_parameters_wknd!E$10)</f>
        <v>-1.2756454396407539E-2</v>
      </c>
      <c r="H89" s="31">
        <f>IF($C89&lt;6,Lin_parameters_wd!F$9,Lin_parameters_wknd!F$10)</f>
        <v>16.399999999999999</v>
      </c>
      <c r="I89" s="11">
        <f t="shared" si="6"/>
        <v>1.771938814155029</v>
      </c>
      <c r="J89" s="14">
        <f t="shared" si="7"/>
        <v>-9.5984753200240996E-2</v>
      </c>
      <c r="K89" s="11">
        <f t="shared" si="8"/>
        <v>1.0520531651532214</v>
      </c>
      <c r="L89" s="31">
        <f>$K89*'Input and Output'!$C$30/SUM($K$2:$K$366)</f>
        <v>1.1298427395064932</v>
      </c>
    </row>
    <row r="90" spans="1:12" x14ac:dyDescent="0.25">
      <c r="A90" s="18">
        <f t="shared" si="9"/>
        <v>42458</v>
      </c>
      <c r="B90" s="6">
        <f>'Input and Output'!C123</f>
        <v>7.2</v>
      </c>
      <c r="C90" s="6">
        <f t="shared" si="5"/>
        <v>3</v>
      </c>
      <c r="D90" s="27">
        <f>IF($C90&lt;6,Lin_parameters_wd!B$9,Lin_parameters_wknd!B$10)</f>
        <v>1.771938814155029</v>
      </c>
      <c r="E90" s="24">
        <f>IF($C90&lt;6,Lin_parameters_wd!C$9,Lin_parameters_wknd!C$10)</f>
        <v>-9.5984753200240996E-2</v>
      </c>
      <c r="F90" s="24">
        <f>IF($C90&lt;6,Lin_parameters_wd!D$9,Lin_parameters_wknd!D$10)</f>
        <v>0.40699471377216029</v>
      </c>
      <c r="G90" s="24">
        <f>IF($C90&lt;6,Lin_parameters_wd!E$9,Lin_parameters_wknd!E$10)</f>
        <v>-1.2756454396407539E-2</v>
      </c>
      <c r="H90" s="31">
        <f>IF($C90&lt;6,Lin_parameters_wd!F$9,Lin_parameters_wknd!F$10)</f>
        <v>16.399999999999999</v>
      </c>
      <c r="I90" s="11">
        <f t="shared" si="6"/>
        <v>1.771938814155029</v>
      </c>
      <c r="J90" s="14">
        <f t="shared" si="7"/>
        <v>-9.5984753200240996E-2</v>
      </c>
      <c r="K90" s="11">
        <f t="shared" si="8"/>
        <v>1.0808485911132939</v>
      </c>
      <c r="L90" s="31">
        <f>$K90*'Input and Output'!$C$30/SUM($K$2:$K$366)</f>
        <v>1.1607673201547024</v>
      </c>
    </row>
    <row r="91" spans="1:12" x14ac:dyDescent="0.25">
      <c r="A91" s="18">
        <f t="shared" si="9"/>
        <v>42459</v>
      </c>
      <c r="B91" s="6">
        <f>'Input and Output'!C124</f>
        <v>8.6</v>
      </c>
      <c r="C91" s="6">
        <f t="shared" si="5"/>
        <v>4</v>
      </c>
      <c r="D91" s="27">
        <f>IF($C91&lt;6,Lin_parameters_wd!B$9,Lin_parameters_wknd!B$10)</f>
        <v>1.771938814155029</v>
      </c>
      <c r="E91" s="24">
        <f>IF($C91&lt;6,Lin_parameters_wd!C$9,Lin_parameters_wknd!C$10)</f>
        <v>-9.5984753200240996E-2</v>
      </c>
      <c r="F91" s="24">
        <f>IF($C91&lt;6,Lin_parameters_wd!D$9,Lin_parameters_wknd!D$10)</f>
        <v>0.40699471377216029</v>
      </c>
      <c r="G91" s="24">
        <f>IF($C91&lt;6,Lin_parameters_wd!E$9,Lin_parameters_wknd!E$10)</f>
        <v>-1.2756454396407539E-2</v>
      </c>
      <c r="H91" s="31">
        <f>IF($C91&lt;6,Lin_parameters_wd!F$9,Lin_parameters_wknd!F$10)</f>
        <v>16.399999999999999</v>
      </c>
      <c r="I91" s="11">
        <f t="shared" si="6"/>
        <v>1.771938814155029</v>
      </c>
      <c r="J91" s="14">
        <f t="shared" si="7"/>
        <v>-9.5984753200240996E-2</v>
      </c>
      <c r="K91" s="11">
        <f t="shared" si="8"/>
        <v>0.94646993663295642</v>
      </c>
      <c r="L91" s="31">
        <f>$K91*'Input and Output'!$C$30/SUM($K$2:$K$366)</f>
        <v>1.0164526104630598</v>
      </c>
    </row>
    <row r="92" spans="1:12" x14ac:dyDescent="0.25">
      <c r="A92" s="18">
        <f t="shared" si="9"/>
        <v>42460</v>
      </c>
      <c r="B92" s="6">
        <f>'Input and Output'!C125</f>
        <v>6.1</v>
      </c>
      <c r="C92" s="6">
        <f t="shared" si="5"/>
        <v>5</v>
      </c>
      <c r="D92" s="27">
        <f>IF($C92&lt;6,Lin_parameters_wd!B$9,Lin_parameters_wknd!B$10)</f>
        <v>1.771938814155029</v>
      </c>
      <c r="E92" s="24">
        <f>IF($C92&lt;6,Lin_parameters_wd!C$9,Lin_parameters_wknd!C$10)</f>
        <v>-9.5984753200240996E-2</v>
      </c>
      <c r="F92" s="24">
        <f>IF($C92&lt;6,Lin_parameters_wd!D$9,Lin_parameters_wknd!D$10)</f>
        <v>0.40699471377216029</v>
      </c>
      <c r="G92" s="24">
        <f>IF($C92&lt;6,Lin_parameters_wd!E$9,Lin_parameters_wknd!E$10)</f>
        <v>-1.2756454396407539E-2</v>
      </c>
      <c r="H92" s="31">
        <f>IF($C92&lt;6,Lin_parameters_wd!F$9,Lin_parameters_wknd!F$10)</f>
        <v>16.399999999999999</v>
      </c>
      <c r="I92" s="11">
        <f t="shared" si="6"/>
        <v>1.771938814155029</v>
      </c>
      <c r="J92" s="14">
        <f t="shared" si="7"/>
        <v>-9.5984753200240996E-2</v>
      </c>
      <c r="K92" s="11">
        <f t="shared" si="8"/>
        <v>1.186431819633559</v>
      </c>
      <c r="L92" s="31">
        <f>$K92*'Input and Output'!$C$30/SUM($K$2:$K$366)</f>
        <v>1.274157449198136</v>
      </c>
    </row>
    <row r="93" spans="1:12" x14ac:dyDescent="0.25">
      <c r="A93" s="18">
        <f t="shared" si="9"/>
        <v>42461</v>
      </c>
      <c r="B93" s="6">
        <f>'Input and Output'!C126</f>
        <v>7.6</v>
      </c>
      <c r="C93" s="6">
        <f t="shared" si="5"/>
        <v>6</v>
      </c>
      <c r="D93" s="27">
        <f>IF($C93&lt;6,Lin_parameters_wd!B$9,Lin_parameters_wknd!B$10)</f>
        <v>1.31124751273035</v>
      </c>
      <c r="E93" s="24">
        <f>IF($C93&lt;6,Lin_parameters_wd!C$9,Lin_parameters_wknd!C$10)</f>
        <v>-7.5310765362349638E-2</v>
      </c>
      <c r="F93" s="24">
        <f>IF($C93&lt;6,Lin_parameters_wd!D$9,Lin_parameters_wknd!D$10)</f>
        <v>0.29524473618599389</v>
      </c>
      <c r="G93" s="24">
        <f>IF($C93&lt;6,Lin_parameters_wd!E$9,Lin_parameters_wknd!E$10)</f>
        <v>-9.762199133681506E-3</v>
      </c>
      <c r="H93" s="31">
        <f>IF($C93&lt;6,Lin_parameters_wd!F$9,Lin_parameters_wknd!F$10)</f>
        <v>15.5</v>
      </c>
      <c r="I93" s="11">
        <f t="shared" si="6"/>
        <v>1.31124751273035</v>
      </c>
      <c r="J93" s="14">
        <f t="shared" si="7"/>
        <v>-7.5310765362349638E-2</v>
      </c>
      <c r="K93" s="11">
        <f t="shared" si="8"/>
        <v>0.73888569597649278</v>
      </c>
      <c r="L93" s="31">
        <f>$K93*'Input and Output'!$C$30/SUM($K$2:$K$366)</f>
        <v>0.7935194404387903</v>
      </c>
    </row>
    <row r="94" spans="1:12" x14ac:dyDescent="0.25">
      <c r="A94" s="18">
        <f t="shared" si="9"/>
        <v>42462</v>
      </c>
      <c r="B94" s="6">
        <f>'Input and Output'!C127</f>
        <v>10</v>
      </c>
      <c r="C94" s="6">
        <f t="shared" si="5"/>
        <v>7</v>
      </c>
      <c r="D94" s="27">
        <f>IF($C94&lt;6,Lin_parameters_wd!B$9,Lin_parameters_wknd!B$10)</f>
        <v>1.31124751273035</v>
      </c>
      <c r="E94" s="24">
        <f>IF($C94&lt;6,Lin_parameters_wd!C$9,Lin_parameters_wknd!C$10)</f>
        <v>-7.5310765362349638E-2</v>
      </c>
      <c r="F94" s="24">
        <f>IF($C94&lt;6,Lin_parameters_wd!D$9,Lin_parameters_wknd!D$10)</f>
        <v>0.29524473618599389</v>
      </c>
      <c r="G94" s="24">
        <f>IF($C94&lt;6,Lin_parameters_wd!E$9,Lin_parameters_wknd!E$10)</f>
        <v>-9.762199133681506E-3</v>
      </c>
      <c r="H94" s="31">
        <f>IF($C94&lt;6,Lin_parameters_wd!F$9,Lin_parameters_wknd!F$10)</f>
        <v>15.5</v>
      </c>
      <c r="I94" s="11">
        <f t="shared" si="6"/>
        <v>1.31124751273035</v>
      </c>
      <c r="J94" s="14">
        <f t="shared" si="7"/>
        <v>-7.5310765362349638E-2</v>
      </c>
      <c r="K94" s="11">
        <f t="shared" si="8"/>
        <v>0.5581398591068536</v>
      </c>
      <c r="L94" s="31">
        <f>$K94*'Input and Output'!$C$30/SUM($K$2:$K$366)</f>
        <v>0.59940912525006584</v>
      </c>
    </row>
    <row r="95" spans="1:12" x14ac:dyDescent="0.25">
      <c r="A95" s="18">
        <f t="shared" si="9"/>
        <v>42463</v>
      </c>
      <c r="B95" s="6">
        <f>'Input and Output'!C128</f>
        <v>14.1</v>
      </c>
      <c r="C95" s="6">
        <f t="shared" si="5"/>
        <v>1</v>
      </c>
      <c r="D95" s="27">
        <f>IF($C95&lt;6,Lin_parameters_wd!B$9,Lin_parameters_wknd!B$10)</f>
        <v>1.771938814155029</v>
      </c>
      <c r="E95" s="24">
        <f>IF($C95&lt;6,Lin_parameters_wd!C$9,Lin_parameters_wknd!C$10)</f>
        <v>-9.5984753200240996E-2</v>
      </c>
      <c r="F95" s="24">
        <f>IF($C95&lt;6,Lin_parameters_wd!D$9,Lin_parameters_wknd!D$10)</f>
        <v>0.40699471377216029</v>
      </c>
      <c r="G95" s="24">
        <f>IF($C95&lt;6,Lin_parameters_wd!E$9,Lin_parameters_wknd!E$10)</f>
        <v>-1.2756454396407539E-2</v>
      </c>
      <c r="H95" s="31">
        <f>IF($C95&lt;6,Lin_parameters_wd!F$9,Lin_parameters_wknd!F$10)</f>
        <v>16.399999999999999</v>
      </c>
      <c r="I95" s="11">
        <f t="shared" si="6"/>
        <v>1.771938814155029</v>
      </c>
      <c r="J95" s="14">
        <f t="shared" si="7"/>
        <v>-9.5984753200240996E-2</v>
      </c>
      <c r="K95" s="11">
        <f t="shared" si="8"/>
        <v>0.41855379403163084</v>
      </c>
      <c r="L95" s="31">
        <f>$K95*'Input and Output'!$C$30/SUM($K$2:$K$366)</f>
        <v>0.44950196524589225</v>
      </c>
    </row>
    <row r="96" spans="1:12" x14ac:dyDescent="0.25">
      <c r="A96" s="18">
        <f t="shared" si="9"/>
        <v>42464</v>
      </c>
      <c r="B96" s="6">
        <f>'Input and Output'!C129</f>
        <v>14.9</v>
      </c>
      <c r="C96" s="6">
        <f t="shared" si="5"/>
        <v>2</v>
      </c>
      <c r="D96" s="27">
        <f>IF($C96&lt;6,Lin_parameters_wd!B$9,Lin_parameters_wknd!B$10)</f>
        <v>1.771938814155029</v>
      </c>
      <c r="E96" s="24">
        <f>IF($C96&lt;6,Lin_parameters_wd!C$9,Lin_parameters_wknd!C$10)</f>
        <v>-9.5984753200240996E-2</v>
      </c>
      <c r="F96" s="24">
        <f>IF($C96&lt;6,Lin_parameters_wd!D$9,Lin_parameters_wknd!D$10)</f>
        <v>0.40699471377216029</v>
      </c>
      <c r="G96" s="24">
        <f>IF($C96&lt;6,Lin_parameters_wd!E$9,Lin_parameters_wknd!E$10)</f>
        <v>-1.2756454396407539E-2</v>
      </c>
      <c r="H96" s="31">
        <f>IF($C96&lt;6,Lin_parameters_wd!F$9,Lin_parameters_wknd!F$10)</f>
        <v>16.399999999999999</v>
      </c>
      <c r="I96" s="11">
        <f t="shared" si="6"/>
        <v>1.771938814155029</v>
      </c>
      <c r="J96" s="14">
        <f t="shared" si="7"/>
        <v>-9.5984753200240996E-2</v>
      </c>
      <c r="K96" s="11">
        <f t="shared" si="8"/>
        <v>0.34176599147143816</v>
      </c>
      <c r="L96" s="31">
        <f>$K96*'Input and Output'!$C$30/SUM($K$2:$K$366)</f>
        <v>0.36703641685066801</v>
      </c>
    </row>
    <row r="97" spans="1:12" x14ac:dyDescent="0.25">
      <c r="A97" s="18">
        <f t="shared" si="9"/>
        <v>42465</v>
      </c>
      <c r="B97" s="6">
        <f>'Input and Output'!C130</f>
        <v>12.4</v>
      </c>
      <c r="C97" s="6">
        <f t="shared" si="5"/>
        <v>3</v>
      </c>
      <c r="D97" s="27">
        <f>IF($C97&lt;6,Lin_parameters_wd!B$9,Lin_parameters_wknd!B$10)</f>
        <v>1.771938814155029</v>
      </c>
      <c r="E97" s="24">
        <f>IF($C97&lt;6,Lin_parameters_wd!C$9,Lin_parameters_wknd!C$10)</f>
        <v>-9.5984753200240996E-2</v>
      </c>
      <c r="F97" s="24">
        <f>IF($C97&lt;6,Lin_parameters_wd!D$9,Lin_parameters_wknd!D$10)</f>
        <v>0.40699471377216029</v>
      </c>
      <c r="G97" s="24">
        <f>IF($C97&lt;6,Lin_parameters_wd!E$9,Lin_parameters_wknd!E$10)</f>
        <v>-1.2756454396407539E-2</v>
      </c>
      <c r="H97" s="31">
        <f>IF($C97&lt;6,Lin_parameters_wd!F$9,Lin_parameters_wknd!F$10)</f>
        <v>16.399999999999999</v>
      </c>
      <c r="I97" s="11">
        <f t="shared" si="6"/>
        <v>1.771938814155029</v>
      </c>
      <c r="J97" s="14">
        <f t="shared" si="7"/>
        <v>-9.5984753200240996E-2</v>
      </c>
      <c r="K97" s="11">
        <f t="shared" si="8"/>
        <v>0.58172787447204066</v>
      </c>
      <c r="L97" s="31">
        <f>$K97*'Input and Output'!$C$30/SUM($K$2:$K$366)</f>
        <v>0.62474125558574412</v>
      </c>
    </row>
    <row r="98" spans="1:12" x14ac:dyDescent="0.25">
      <c r="A98" s="18">
        <f t="shared" si="9"/>
        <v>42466</v>
      </c>
      <c r="B98" s="6">
        <f>'Input and Output'!C131</f>
        <v>11.1</v>
      </c>
      <c r="C98" s="6">
        <f t="shared" si="5"/>
        <v>4</v>
      </c>
      <c r="D98" s="27">
        <f>IF($C98&lt;6,Lin_parameters_wd!B$9,Lin_parameters_wknd!B$10)</f>
        <v>1.771938814155029</v>
      </c>
      <c r="E98" s="24">
        <f>IF($C98&lt;6,Lin_parameters_wd!C$9,Lin_parameters_wknd!C$10)</f>
        <v>-9.5984753200240996E-2</v>
      </c>
      <c r="F98" s="24">
        <f>IF($C98&lt;6,Lin_parameters_wd!D$9,Lin_parameters_wknd!D$10)</f>
        <v>0.40699471377216029</v>
      </c>
      <c r="G98" s="24">
        <f>IF($C98&lt;6,Lin_parameters_wd!E$9,Lin_parameters_wknd!E$10)</f>
        <v>-1.2756454396407539E-2</v>
      </c>
      <c r="H98" s="31">
        <f>IF($C98&lt;6,Lin_parameters_wd!F$9,Lin_parameters_wknd!F$10)</f>
        <v>16.399999999999999</v>
      </c>
      <c r="I98" s="11">
        <f t="shared" si="6"/>
        <v>1.771938814155029</v>
      </c>
      <c r="J98" s="14">
        <f t="shared" si="7"/>
        <v>-9.5984753200240996E-2</v>
      </c>
      <c r="K98" s="11">
        <f t="shared" si="8"/>
        <v>0.70650805363235403</v>
      </c>
      <c r="L98" s="31">
        <f>$K98*'Input and Output'!$C$30/SUM($K$2:$K$366)</f>
        <v>0.7587477717279838</v>
      </c>
    </row>
    <row r="99" spans="1:12" x14ac:dyDescent="0.25">
      <c r="A99" s="18">
        <f t="shared" si="9"/>
        <v>42467</v>
      </c>
      <c r="B99" s="6">
        <f>'Input and Output'!C132</f>
        <v>9</v>
      </c>
      <c r="C99" s="6">
        <f t="shared" si="5"/>
        <v>5</v>
      </c>
      <c r="D99" s="27">
        <f>IF($C99&lt;6,Lin_parameters_wd!B$9,Lin_parameters_wknd!B$10)</f>
        <v>1.771938814155029</v>
      </c>
      <c r="E99" s="24">
        <f>IF($C99&lt;6,Lin_parameters_wd!C$9,Lin_parameters_wknd!C$10)</f>
        <v>-9.5984753200240996E-2</v>
      </c>
      <c r="F99" s="24">
        <f>IF($C99&lt;6,Lin_parameters_wd!D$9,Lin_parameters_wknd!D$10)</f>
        <v>0.40699471377216029</v>
      </c>
      <c r="G99" s="24">
        <f>IF($C99&lt;6,Lin_parameters_wd!E$9,Lin_parameters_wknd!E$10)</f>
        <v>-1.2756454396407539E-2</v>
      </c>
      <c r="H99" s="31">
        <f>IF($C99&lt;6,Lin_parameters_wd!F$9,Lin_parameters_wknd!F$10)</f>
        <v>16.399999999999999</v>
      </c>
      <c r="I99" s="11">
        <f t="shared" si="6"/>
        <v>1.771938814155029</v>
      </c>
      <c r="J99" s="14">
        <f t="shared" si="7"/>
        <v>-9.5984753200240996E-2</v>
      </c>
      <c r="K99" s="11">
        <f t="shared" si="8"/>
        <v>0.90807603535285997</v>
      </c>
      <c r="L99" s="31">
        <f>$K99*'Input and Output'!$C$30/SUM($K$2:$K$366)</f>
        <v>0.97521983626544761</v>
      </c>
    </row>
    <row r="100" spans="1:12" x14ac:dyDescent="0.25">
      <c r="A100" s="18">
        <f t="shared" si="9"/>
        <v>42468</v>
      </c>
      <c r="B100" s="6">
        <f>'Input and Output'!C133</f>
        <v>7.6</v>
      </c>
      <c r="C100" s="6">
        <f t="shared" si="5"/>
        <v>6</v>
      </c>
      <c r="D100" s="27">
        <f>IF($C100&lt;6,Lin_parameters_wd!B$9,Lin_parameters_wknd!B$10)</f>
        <v>1.31124751273035</v>
      </c>
      <c r="E100" s="24">
        <f>IF($C100&lt;6,Lin_parameters_wd!C$9,Lin_parameters_wknd!C$10)</f>
        <v>-7.5310765362349638E-2</v>
      </c>
      <c r="F100" s="24">
        <f>IF($C100&lt;6,Lin_parameters_wd!D$9,Lin_parameters_wknd!D$10)</f>
        <v>0.29524473618599389</v>
      </c>
      <c r="G100" s="24">
        <f>IF($C100&lt;6,Lin_parameters_wd!E$9,Lin_parameters_wknd!E$10)</f>
        <v>-9.762199133681506E-3</v>
      </c>
      <c r="H100" s="31">
        <f>IF($C100&lt;6,Lin_parameters_wd!F$9,Lin_parameters_wknd!F$10)</f>
        <v>15.5</v>
      </c>
      <c r="I100" s="11">
        <f t="shared" si="6"/>
        <v>1.31124751273035</v>
      </c>
      <c r="J100" s="14">
        <f t="shared" si="7"/>
        <v>-7.5310765362349638E-2</v>
      </c>
      <c r="K100" s="11">
        <f t="shared" si="8"/>
        <v>0.73888569597649278</v>
      </c>
      <c r="L100" s="31">
        <f>$K100*'Input and Output'!$C$30/SUM($K$2:$K$366)</f>
        <v>0.7935194404387903</v>
      </c>
    </row>
    <row r="101" spans="1:12" x14ac:dyDescent="0.25">
      <c r="A101" s="18">
        <f t="shared" si="9"/>
        <v>42469</v>
      </c>
      <c r="B101" s="6">
        <f>'Input and Output'!C134</f>
        <v>9.5</v>
      </c>
      <c r="C101" s="6">
        <f t="shared" si="5"/>
        <v>7</v>
      </c>
      <c r="D101" s="27">
        <f>IF($C101&lt;6,Lin_parameters_wd!B$9,Lin_parameters_wknd!B$10)</f>
        <v>1.31124751273035</v>
      </c>
      <c r="E101" s="24">
        <f>IF($C101&lt;6,Lin_parameters_wd!C$9,Lin_parameters_wknd!C$10)</f>
        <v>-7.5310765362349638E-2</v>
      </c>
      <c r="F101" s="24">
        <f>IF($C101&lt;6,Lin_parameters_wd!D$9,Lin_parameters_wknd!D$10)</f>
        <v>0.29524473618599389</v>
      </c>
      <c r="G101" s="24">
        <f>IF($C101&lt;6,Lin_parameters_wd!E$9,Lin_parameters_wknd!E$10)</f>
        <v>-9.762199133681506E-3</v>
      </c>
      <c r="H101" s="31">
        <f>IF($C101&lt;6,Lin_parameters_wd!F$9,Lin_parameters_wknd!F$10)</f>
        <v>15.5</v>
      </c>
      <c r="I101" s="11">
        <f t="shared" si="6"/>
        <v>1.31124751273035</v>
      </c>
      <c r="J101" s="14">
        <f t="shared" si="7"/>
        <v>-7.5310765362349638E-2</v>
      </c>
      <c r="K101" s="11">
        <f t="shared" si="8"/>
        <v>0.59579524178802845</v>
      </c>
      <c r="L101" s="31">
        <f>$K101*'Input and Output'!$C$30/SUM($K$2:$K$366)</f>
        <v>0.6398487742477168</v>
      </c>
    </row>
    <row r="102" spans="1:12" x14ac:dyDescent="0.25">
      <c r="A102" s="18">
        <f t="shared" si="9"/>
        <v>42470</v>
      </c>
      <c r="B102" s="6">
        <f>'Input and Output'!C135</f>
        <v>11.9</v>
      </c>
      <c r="C102" s="6">
        <f t="shared" si="5"/>
        <v>1</v>
      </c>
      <c r="D102" s="27">
        <f>IF($C102&lt;6,Lin_parameters_wd!B$9,Lin_parameters_wknd!B$10)</f>
        <v>1.771938814155029</v>
      </c>
      <c r="E102" s="24">
        <f>IF($C102&lt;6,Lin_parameters_wd!C$9,Lin_parameters_wknd!C$10)</f>
        <v>-9.5984753200240996E-2</v>
      </c>
      <c r="F102" s="24">
        <f>IF($C102&lt;6,Lin_parameters_wd!D$9,Lin_parameters_wknd!D$10)</f>
        <v>0.40699471377216029</v>
      </c>
      <c r="G102" s="24">
        <f>IF($C102&lt;6,Lin_parameters_wd!E$9,Lin_parameters_wknd!E$10)</f>
        <v>-1.2756454396407539E-2</v>
      </c>
      <c r="H102" s="31">
        <f>IF($C102&lt;6,Lin_parameters_wd!F$9,Lin_parameters_wknd!F$10)</f>
        <v>16.399999999999999</v>
      </c>
      <c r="I102" s="11">
        <f t="shared" si="6"/>
        <v>1.771938814155029</v>
      </c>
      <c r="J102" s="14">
        <f t="shared" si="7"/>
        <v>-9.5984753200240996E-2</v>
      </c>
      <c r="K102" s="11">
        <f t="shared" si="8"/>
        <v>0.62972025107216112</v>
      </c>
      <c r="L102" s="31">
        <f>$K102*'Input and Output'!$C$30/SUM($K$2:$K$366)</f>
        <v>0.67628222333275934</v>
      </c>
    </row>
    <row r="103" spans="1:12" x14ac:dyDescent="0.25">
      <c r="A103" s="18">
        <f t="shared" si="9"/>
        <v>42471</v>
      </c>
      <c r="B103" s="6">
        <f>'Input and Output'!C136</f>
        <v>9.9</v>
      </c>
      <c r="C103" s="6">
        <f t="shared" si="5"/>
        <v>2</v>
      </c>
      <c r="D103" s="27">
        <f>IF($C103&lt;6,Lin_parameters_wd!B$9,Lin_parameters_wknd!B$10)</f>
        <v>1.771938814155029</v>
      </c>
      <c r="E103" s="24">
        <f>IF($C103&lt;6,Lin_parameters_wd!C$9,Lin_parameters_wknd!C$10)</f>
        <v>-9.5984753200240996E-2</v>
      </c>
      <c r="F103" s="24">
        <f>IF($C103&lt;6,Lin_parameters_wd!D$9,Lin_parameters_wknd!D$10)</f>
        <v>0.40699471377216029</v>
      </c>
      <c r="G103" s="24">
        <f>IF($C103&lt;6,Lin_parameters_wd!E$9,Lin_parameters_wknd!E$10)</f>
        <v>-1.2756454396407539E-2</v>
      </c>
      <c r="H103" s="31">
        <f>IF($C103&lt;6,Lin_parameters_wd!F$9,Lin_parameters_wknd!F$10)</f>
        <v>16.399999999999999</v>
      </c>
      <c r="I103" s="11">
        <f t="shared" si="6"/>
        <v>1.771938814155029</v>
      </c>
      <c r="J103" s="14">
        <f t="shared" si="7"/>
        <v>-9.5984753200240996E-2</v>
      </c>
      <c r="K103" s="11">
        <f t="shared" si="8"/>
        <v>0.82168975747264306</v>
      </c>
      <c r="L103" s="31">
        <f>$K103*'Input and Output'!$C$30/SUM($K$2:$K$366)</f>
        <v>0.88244609432082011</v>
      </c>
    </row>
    <row r="104" spans="1:12" x14ac:dyDescent="0.25">
      <c r="A104" s="18">
        <f t="shared" si="9"/>
        <v>42472</v>
      </c>
      <c r="B104" s="6">
        <f>'Input and Output'!C137</f>
        <v>10.7</v>
      </c>
      <c r="C104" s="6">
        <f t="shared" si="5"/>
        <v>3</v>
      </c>
      <c r="D104" s="27">
        <f>IF($C104&lt;6,Lin_parameters_wd!B$9,Lin_parameters_wknd!B$10)</f>
        <v>1.771938814155029</v>
      </c>
      <c r="E104" s="24">
        <f>IF($C104&lt;6,Lin_parameters_wd!C$9,Lin_parameters_wknd!C$10)</f>
        <v>-9.5984753200240996E-2</v>
      </c>
      <c r="F104" s="24">
        <f>IF($C104&lt;6,Lin_parameters_wd!D$9,Lin_parameters_wknd!D$10)</f>
        <v>0.40699471377216029</v>
      </c>
      <c r="G104" s="24">
        <f>IF($C104&lt;6,Lin_parameters_wd!E$9,Lin_parameters_wknd!E$10)</f>
        <v>-1.2756454396407539E-2</v>
      </c>
      <c r="H104" s="31">
        <f>IF($C104&lt;6,Lin_parameters_wd!F$9,Lin_parameters_wknd!F$10)</f>
        <v>16.399999999999999</v>
      </c>
      <c r="I104" s="11">
        <f t="shared" si="6"/>
        <v>1.771938814155029</v>
      </c>
      <c r="J104" s="14">
        <f t="shared" si="7"/>
        <v>-9.5984753200240996E-2</v>
      </c>
      <c r="K104" s="11">
        <f t="shared" si="8"/>
        <v>0.74490195491245026</v>
      </c>
      <c r="L104" s="31">
        <f>$K104*'Input and Output'!$C$30/SUM($K$2:$K$366)</f>
        <v>0.79998054592559575</v>
      </c>
    </row>
    <row r="105" spans="1:12" x14ac:dyDescent="0.25">
      <c r="A105" s="18">
        <f t="shared" si="9"/>
        <v>42473</v>
      </c>
      <c r="B105" s="6">
        <f>'Input and Output'!C138</f>
        <v>10</v>
      </c>
      <c r="C105" s="6">
        <f t="shared" si="5"/>
        <v>4</v>
      </c>
      <c r="D105" s="27">
        <f>IF($C105&lt;6,Lin_parameters_wd!B$9,Lin_parameters_wknd!B$10)</f>
        <v>1.771938814155029</v>
      </c>
      <c r="E105" s="24">
        <f>IF($C105&lt;6,Lin_parameters_wd!C$9,Lin_parameters_wknd!C$10)</f>
        <v>-9.5984753200240996E-2</v>
      </c>
      <c r="F105" s="24">
        <f>IF($C105&lt;6,Lin_parameters_wd!D$9,Lin_parameters_wknd!D$10)</f>
        <v>0.40699471377216029</v>
      </c>
      <c r="G105" s="24">
        <f>IF($C105&lt;6,Lin_parameters_wd!E$9,Lin_parameters_wknd!E$10)</f>
        <v>-1.2756454396407539E-2</v>
      </c>
      <c r="H105" s="31">
        <f>IF($C105&lt;6,Lin_parameters_wd!F$9,Lin_parameters_wknd!F$10)</f>
        <v>16.399999999999999</v>
      </c>
      <c r="I105" s="11">
        <f t="shared" si="6"/>
        <v>1.771938814155029</v>
      </c>
      <c r="J105" s="14">
        <f t="shared" si="7"/>
        <v>-9.5984753200240996E-2</v>
      </c>
      <c r="K105" s="11">
        <f t="shared" si="8"/>
        <v>0.81209128215261894</v>
      </c>
      <c r="L105" s="31">
        <f>$K105*'Input and Output'!$C$30/SUM($K$2:$K$366)</f>
        <v>0.87213790077141717</v>
      </c>
    </row>
    <row r="106" spans="1:12" x14ac:dyDescent="0.25">
      <c r="A106" s="18">
        <f t="shared" si="9"/>
        <v>42474</v>
      </c>
      <c r="B106" s="6">
        <f>'Input and Output'!C139</f>
        <v>11.5</v>
      </c>
      <c r="C106" s="6">
        <f t="shared" si="5"/>
        <v>5</v>
      </c>
      <c r="D106" s="27">
        <f>IF($C106&lt;6,Lin_parameters_wd!B$9,Lin_parameters_wknd!B$10)</f>
        <v>1.771938814155029</v>
      </c>
      <c r="E106" s="24">
        <f>IF($C106&lt;6,Lin_parameters_wd!C$9,Lin_parameters_wknd!C$10)</f>
        <v>-9.5984753200240996E-2</v>
      </c>
      <c r="F106" s="24">
        <f>IF($C106&lt;6,Lin_parameters_wd!D$9,Lin_parameters_wknd!D$10)</f>
        <v>0.40699471377216029</v>
      </c>
      <c r="G106" s="24">
        <f>IF($C106&lt;6,Lin_parameters_wd!E$9,Lin_parameters_wknd!E$10)</f>
        <v>-1.2756454396407539E-2</v>
      </c>
      <c r="H106" s="31">
        <f>IF($C106&lt;6,Lin_parameters_wd!F$9,Lin_parameters_wknd!F$10)</f>
        <v>16.399999999999999</v>
      </c>
      <c r="I106" s="11">
        <f t="shared" si="6"/>
        <v>1.771938814155029</v>
      </c>
      <c r="J106" s="14">
        <f t="shared" si="7"/>
        <v>-9.5984753200240996E-2</v>
      </c>
      <c r="K106" s="11">
        <f t="shared" si="8"/>
        <v>0.66811415235225757</v>
      </c>
      <c r="L106" s="31">
        <f>$K106*'Input and Output'!$C$30/SUM($K$2:$K$366)</f>
        <v>0.71751499753037162</v>
      </c>
    </row>
    <row r="107" spans="1:12" x14ac:dyDescent="0.25">
      <c r="A107" s="18">
        <f t="shared" si="9"/>
        <v>42475</v>
      </c>
      <c r="B107" s="6">
        <f>'Input and Output'!C140</f>
        <v>11.4</v>
      </c>
      <c r="C107" s="6">
        <f t="shared" si="5"/>
        <v>6</v>
      </c>
      <c r="D107" s="27">
        <f>IF($C107&lt;6,Lin_parameters_wd!B$9,Lin_parameters_wknd!B$10)</f>
        <v>1.31124751273035</v>
      </c>
      <c r="E107" s="24">
        <f>IF($C107&lt;6,Lin_parameters_wd!C$9,Lin_parameters_wknd!C$10)</f>
        <v>-7.5310765362349638E-2</v>
      </c>
      <c r="F107" s="24">
        <f>IF($C107&lt;6,Lin_parameters_wd!D$9,Lin_parameters_wknd!D$10)</f>
        <v>0.29524473618599389</v>
      </c>
      <c r="G107" s="24">
        <f>IF($C107&lt;6,Lin_parameters_wd!E$9,Lin_parameters_wknd!E$10)</f>
        <v>-9.762199133681506E-3</v>
      </c>
      <c r="H107" s="31">
        <f>IF($C107&lt;6,Lin_parameters_wd!F$9,Lin_parameters_wknd!F$10)</f>
        <v>15.5</v>
      </c>
      <c r="I107" s="11">
        <f t="shared" si="6"/>
        <v>1.31124751273035</v>
      </c>
      <c r="J107" s="14">
        <f t="shared" si="7"/>
        <v>-7.5310765362349638E-2</v>
      </c>
      <c r="K107" s="11">
        <f t="shared" si="8"/>
        <v>0.45270478759956412</v>
      </c>
      <c r="L107" s="31">
        <f>$K107*'Input and Output'!$C$30/SUM($K$2:$K$366)</f>
        <v>0.48617810805664347</v>
      </c>
    </row>
    <row r="108" spans="1:12" x14ac:dyDescent="0.25">
      <c r="A108" s="18">
        <f t="shared" si="9"/>
        <v>42476</v>
      </c>
      <c r="B108" s="6">
        <f>'Input and Output'!C141</f>
        <v>10.9</v>
      </c>
      <c r="C108" s="6">
        <f t="shared" si="5"/>
        <v>7</v>
      </c>
      <c r="D108" s="27">
        <f>IF($C108&lt;6,Lin_parameters_wd!B$9,Lin_parameters_wknd!B$10)</f>
        <v>1.31124751273035</v>
      </c>
      <c r="E108" s="24">
        <f>IF($C108&lt;6,Lin_parameters_wd!C$9,Lin_parameters_wknd!C$10)</f>
        <v>-7.5310765362349638E-2</v>
      </c>
      <c r="F108" s="24">
        <f>IF($C108&lt;6,Lin_parameters_wd!D$9,Lin_parameters_wknd!D$10)</f>
        <v>0.29524473618599389</v>
      </c>
      <c r="G108" s="24">
        <f>IF($C108&lt;6,Lin_parameters_wd!E$9,Lin_parameters_wknd!E$10)</f>
        <v>-9.762199133681506E-3</v>
      </c>
      <c r="H108" s="31">
        <f>IF($C108&lt;6,Lin_parameters_wd!F$9,Lin_parameters_wknd!F$10)</f>
        <v>15.5</v>
      </c>
      <c r="I108" s="11">
        <f t="shared" si="6"/>
        <v>1.31124751273035</v>
      </c>
      <c r="J108" s="14">
        <f t="shared" si="7"/>
        <v>-7.5310765362349638E-2</v>
      </c>
      <c r="K108" s="11">
        <f t="shared" si="8"/>
        <v>0.49036017028073897</v>
      </c>
      <c r="L108" s="31">
        <f>$K108*'Input and Output'!$C$30/SUM($K$2:$K$366)</f>
        <v>0.52661775705429437</v>
      </c>
    </row>
    <row r="109" spans="1:12" x14ac:dyDescent="0.25">
      <c r="A109" s="18">
        <f t="shared" si="9"/>
        <v>42477</v>
      </c>
      <c r="B109" s="6">
        <f>'Input and Output'!C142</f>
        <v>8</v>
      </c>
      <c r="C109" s="6">
        <f t="shared" si="5"/>
        <v>1</v>
      </c>
      <c r="D109" s="27">
        <f>IF($C109&lt;6,Lin_parameters_wd!B$9,Lin_parameters_wknd!B$10)</f>
        <v>1.771938814155029</v>
      </c>
      <c r="E109" s="24">
        <f>IF($C109&lt;6,Lin_parameters_wd!C$9,Lin_parameters_wknd!C$10)</f>
        <v>-9.5984753200240996E-2</v>
      </c>
      <c r="F109" s="24">
        <f>IF($C109&lt;6,Lin_parameters_wd!D$9,Lin_parameters_wknd!D$10)</f>
        <v>0.40699471377216029</v>
      </c>
      <c r="G109" s="24">
        <f>IF($C109&lt;6,Lin_parameters_wd!E$9,Lin_parameters_wknd!E$10)</f>
        <v>-1.2756454396407539E-2</v>
      </c>
      <c r="H109" s="31">
        <f>IF($C109&lt;6,Lin_parameters_wd!F$9,Lin_parameters_wknd!F$10)</f>
        <v>16.399999999999999</v>
      </c>
      <c r="I109" s="11">
        <f t="shared" si="6"/>
        <v>1.771938814155029</v>
      </c>
      <c r="J109" s="14">
        <f t="shared" si="7"/>
        <v>-9.5984753200240996E-2</v>
      </c>
      <c r="K109" s="11">
        <f t="shared" si="8"/>
        <v>1.004060788553101</v>
      </c>
      <c r="L109" s="31">
        <f>$K109*'Input and Output'!$C$30/SUM($K$2:$K$366)</f>
        <v>1.0783017717594781</v>
      </c>
    </row>
    <row r="110" spans="1:12" x14ac:dyDescent="0.25">
      <c r="A110" s="18">
        <f t="shared" si="9"/>
        <v>42478</v>
      </c>
      <c r="B110" s="6">
        <f>'Input and Output'!C143</f>
        <v>8.1</v>
      </c>
      <c r="C110" s="6">
        <f t="shared" si="5"/>
        <v>2</v>
      </c>
      <c r="D110" s="27">
        <f>IF($C110&lt;6,Lin_parameters_wd!B$9,Lin_parameters_wknd!B$10)</f>
        <v>1.771938814155029</v>
      </c>
      <c r="E110" s="24">
        <f>IF($C110&lt;6,Lin_parameters_wd!C$9,Lin_parameters_wknd!C$10)</f>
        <v>-9.5984753200240996E-2</v>
      </c>
      <c r="F110" s="24">
        <f>IF($C110&lt;6,Lin_parameters_wd!D$9,Lin_parameters_wknd!D$10)</f>
        <v>0.40699471377216029</v>
      </c>
      <c r="G110" s="24">
        <f>IF($C110&lt;6,Lin_parameters_wd!E$9,Lin_parameters_wknd!E$10)</f>
        <v>-1.2756454396407539E-2</v>
      </c>
      <c r="H110" s="31">
        <f>IF($C110&lt;6,Lin_parameters_wd!F$9,Lin_parameters_wknd!F$10)</f>
        <v>16.399999999999999</v>
      </c>
      <c r="I110" s="11">
        <f t="shared" si="6"/>
        <v>1.771938814155029</v>
      </c>
      <c r="J110" s="14">
        <f t="shared" si="7"/>
        <v>-9.5984753200240996E-2</v>
      </c>
      <c r="K110" s="11">
        <f t="shared" si="8"/>
        <v>0.99446231323307688</v>
      </c>
      <c r="L110" s="31">
        <f>$K110*'Input and Output'!$C$30/SUM($K$2:$K$366)</f>
        <v>1.0679935782100749</v>
      </c>
    </row>
    <row r="111" spans="1:12" x14ac:dyDescent="0.25">
      <c r="A111" s="18">
        <f t="shared" si="9"/>
        <v>42479</v>
      </c>
      <c r="B111" s="6">
        <f>'Input and Output'!C144</f>
        <v>10</v>
      </c>
      <c r="C111" s="6">
        <f t="shared" si="5"/>
        <v>3</v>
      </c>
      <c r="D111" s="27">
        <f>IF($C111&lt;6,Lin_parameters_wd!B$9,Lin_parameters_wknd!B$10)</f>
        <v>1.771938814155029</v>
      </c>
      <c r="E111" s="24">
        <f>IF($C111&lt;6,Lin_parameters_wd!C$9,Lin_parameters_wknd!C$10)</f>
        <v>-9.5984753200240996E-2</v>
      </c>
      <c r="F111" s="24">
        <f>IF($C111&lt;6,Lin_parameters_wd!D$9,Lin_parameters_wknd!D$10)</f>
        <v>0.40699471377216029</v>
      </c>
      <c r="G111" s="24">
        <f>IF($C111&lt;6,Lin_parameters_wd!E$9,Lin_parameters_wknd!E$10)</f>
        <v>-1.2756454396407539E-2</v>
      </c>
      <c r="H111" s="31">
        <f>IF($C111&lt;6,Lin_parameters_wd!F$9,Lin_parameters_wknd!F$10)</f>
        <v>16.399999999999999</v>
      </c>
      <c r="I111" s="11">
        <f t="shared" si="6"/>
        <v>1.771938814155029</v>
      </c>
      <c r="J111" s="14">
        <f t="shared" si="7"/>
        <v>-9.5984753200240996E-2</v>
      </c>
      <c r="K111" s="11">
        <f t="shared" si="8"/>
        <v>0.81209128215261894</v>
      </c>
      <c r="L111" s="31">
        <f>$K111*'Input and Output'!$C$30/SUM($K$2:$K$366)</f>
        <v>0.87213790077141717</v>
      </c>
    </row>
    <row r="112" spans="1:12" x14ac:dyDescent="0.25">
      <c r="A112" s="18">
        <f t="shared" si="9"/>
        <v>42480</v>
      </c>
      <c r="B112" s="6">
        <f>'Input and Output'!C145</f>
        <v>8.6</v>
      </c>
      <c r="C112" s="6">
        <f t="shared" si="5"/>
        <v>4</v>
      </c>
      <c r="D112" s="27">
        <f>IF($C112&lt;6,Lin_parameters_wd!B$9,Lin_parameters_wknd!B$10)</f>
        <v>1.771938814155029</v>
      </c>
      <c r="E112" s="24">
        <f>IF($C112&lt;6,Lin_parameters_wd!C$9,Lin_parameters_wknd!C$10)</f>
        <v>-9.5984753200240996E-2</v>
      </c>
      <c r="F112" s="24">
        <f>IF($C112&lt;6,Lin_parameters_wd!D$9,Lin_parameters_wknd!D$10)</f>
        <v>0.40699471377216029</v>
      </c>
      <c r="G112" s="24">
        <f>IF($C112&lt;6,Lin_parameters_wd!E$9,Lin_parameters_wknd!E$10)</f>
        <v>-1.2756454396407539E-2</v>
      </c>
      <c r="H112" s="31">
        <f>IF($C112&lt;6,Lin_parameters_wd!F$9,Lin_parameters_wknd!F$10)</f>
        <v>16.399999999999999</v>
      </c>
      <c r="I112" s="11">
        <f t="shared" si="6"/>
        <v>1.771938814155029</v>
      </c>
      <c r="J112" s="14">
        <f t="shared" si="7"/>
        <v>-9.5984753200240996E-2</v>
      </c>
      <c r="K112" s="11">
        <f t="shared" si="8"/>
        <v>0.94646993663295642</v>
      </c>
      <c r="L112" s="31">
        <f>$K112*'Input and Output'!$C$30/SUM($K$2:$K$366)</f>
        <v>1.0164526104630598</v>
      </c>
    </row>
    <row r="113" spans="1:12" x14ac:dyDescent="0.25">
      <c r="A113" s="18">
        <f t="shared" si="9"/>
        <v>42481</v>
      </c>
      <c r="B113" s="6">
        <f>'Input and Output'!C146</f>
        <v>11.7</v>
      </c>
      <c r="C113" s="6">
        <f t="shared" si="5"/>
        <v>5</v>
      </c>
      <c r="D113" s="27">
        <f>IF($C113&lt;6,Lin_parameters_wd!B$9,Lin_parameters_wknd!B$10)</f>
        <v>1.771938814155029</v>
      </c>
      <c r="E113" s="24">
        <f>IF($C113&lt;6,Lin_parameters_wd!C$9,Lin_parameters_wknd!C$10)</f>
        <v>-9.5984753200240996E-2</v>
      </c>
      <c r="F113" s="24">
        <f>IF($C113&lt;6,Lin_parameters_wd!D$9,Lin_parameters_wknd!D$10)</f>
        <v>0.40699471377216029</v>
      </c>
      <c r="G113" s="24">
        <f>IF($C113&lt;6,Lin_parameters_wd!E$9,Lin_parameters_wknd!E$10)</f>
        <v>-1.2756454396407539E-2</v>
      </c>
      <c r="H113" s="31">
        <f>IF($C113&lt;6,Lin_parameters_wd!F$9,Lin_parameters_wknd!F$10)</f>
        <v>16.399999999999999</v>
      </c>
      <c r="I113" s="11">
        <f t="shared" si="6"/>
        <v>1.771938814155029</v>
      </c>
      <c r="J113" s="14">
        <f t="shared" si="7"/>
        <v>-9.5984753200240996E-2</v>
      </c>
      <c r="K113" s="11">
        <f t="shared" si="8"/>
        <v>0.64891720171220935</v>
      </c>
      <c r="L113" s="31">
        <f>$K113*'Input and Output'!$C$30/SUM($K$2:$K$366)</f>
        <v>0.69689861043156542</v>
      </c>
    </row>
    <row r="114" spans="1:12" x14ac:dyDescent="0.25">
      <c r="A114" s="18">
        <f t="shared" si="9"/>
        <v>42482</v>
      </c>
      <c r="B114" s="6">
        <f>'Input and Output'!C147</f>
        <v>10.3</v>
      </c>
      <c r="C114" s="6">
        <f t="shared" si="5"/>
        <v>6</v>
      </c>
      <c r="D114" s="27">
        <f>IF($C114&lt;6,Lin_parameters_wd!B$9,Lin_parameters_wknd!B$10)</f>
        <v>1.31124751273035</v>
      </c>
      <c r="E114" s="24">
        <f>IF($C114&lt;6,Lin_parameters_wd!C$9,Lin_parameters_wknd!C$10)</f>
        <v>-7.5310765362349638E-2</v>
      </c>
      <c r="F114" s="24">
        <f>IF($C114&lt;6,Lin_parameters_wd!D$9,Lin_parameters_wknd!D$10)</f>
        <v>0.29524473618599389</v>
      </c>
      <c r="G114" s="24">
        <f>IF($C114&lt;6,Lin_parameters_wd!E$9,Lin_parameters_wknd!E$10)</f>
        <v>-9.762199133681506E-3</v>
      </c>
      <c r="H114" s="31">
        <f>IF($C114&lt;6,Lin_parameters_wd!F$9,Lin_parameters_wknd!F$10)</f>
        <v>15.5</v>
      </c>
      <c r="I114" s="11">
        <f t="shared" si="6"/>
        <v>1.31124751273035</v>
      </c>
      <c r="J114" s="14">
        <f t="shared" si="7"/>
        <v>-7.5310765362349638E-2</v>
      </c>
      <c r="K114" s="11">
        <f t="shared" si="8"/>
        <v>0.53554662949814869</v>
      </c>
      <c r="L114" s="31">
        <f>$K114*'Input and Output'!$C$30/SUM($K$2:$K$366)</f>
        <v>0.57514533585147531</v>
      </c>
    </row>
    <row r="115" spans="1:12" x14ac:dyDescent="0.25">
      <c r="A115" s="18">
        <f t="shared" si="9"/>
        <v>42483</v>
      </c>
      <c r="B115" s="6">
        <f>'Input and Output'!C148</f>
        <v>6.1</v>
      </c>
      <c r="C115" s="6">
        <f t="shared" si="5"/>
        <v>7</v>
      </c>
      <c r="D115" s="27">
        <f>IF($C115&lt;6,Lin_parameters_wd!B$9,Lin_parameters_wknd!B$10)</f>
        <v>1.31124751273035</v>
      </c>
      <c r="E115" s="24">
        <f>IF($C115&lt;6,Lin_parameters_wd!C$9,Lin_parameters_wknd!C$10)</f>
        <v>-7.5310765362349638E-2</v>
      </c>
      <c r="F115" s="24">
        <f>IF($C115&lt;6,Lin_parameters_wd!D$9,Lin_parameters_wknd!D$10)</f>
        <v>0.29524473618599389</v>
      </c>
      <c r="G115" s="24">
        <f>IF($C115&lt;6,Lin_parameters_wd!E$9,Lin_parameters_wknd!E$10)</f>
        <v>-9.762199133681506E-3</v>
      </c>
      <c r="H115" s="31">
        <f>IF($C115&lt;6,Lin_parameters_wd!F$9,Lin_parameters_wknd!F$10)</f>
        <v>15.5</v>
      </c>
      <c r="I115" s="11">
        <f t="shared" si="6"/>
        <v>1.31124751273035</v>
      </c>
      <c r="J115" s="14">
        <f t="shared" si="7"/>
        <v>-7.5310765362349638E-2</v>
      </c>
      <c r="K115" s="11">
        <f t="shared" si="8"/>
        <v>0.85185184402001723</v>
      </c>
      <c r="L115" s="31">
        <f>$K115*'Input and Output'!$C$30/SUM($K$2:$K$366)</f>
        <v>0.91483838743174284</v>
      </c>
    </row>
    <row r="116" spans="1:12" x14ac:dyDescent="0.25">
      <c r="A116" s="18">
        <f t="shared" si="9"/>
        <v>42484</v>
      </c>
      <c r="B116" s="6">
        <f>'Input and Output'!C149</f>
        <v>3.4</v>
      </c>
      <c r="C116" s="6">
        <f t="shared" si="5"/>
        <v>1</v>
      </c>
      <c r="D116" s="27">
        <f>IF($C116&lt;6,Lin_parameters_wd!B$9,Lin_parameters_wknd!B$10)</f>
        <v>1.771938814155029</v>
      </c>
      <c r="E116" s="24">
        <f>IF($C116&lt;6,Lin_parameters_wd!C$9,Lin_parameters_wknd!C$10)</f>
        <v>-9.5984753200240996E-2</v>
      </c>
      <c r="F116" s="24">
        <f>IF($C116&lt;6,Lin_parameters_wd!D$9,Lin_parameters_wknd!D$10)</f>
        <v>0.40699471377216029</v>
      </c>
      <c r="G116" s="24">
        <f>IF($C116&lt;6,Lin_parameters_wd!E$9,Lin_parameters_wknd!E$10)</f>
        <v>-1.2756454396407539E-2</v>
      </c>
      <c r="H116" s="31">
        <f>IF($C116&lt;6,Lin_parameters_wd!F$9,Lin_parameters_wknd!F$10)</f>
        <v>16.399999999999999</v>
      </c>
      <c r="I116" s="11">
        <f t="shared" si="6"/>
        <v>1.771938814155029</v>
      </c>
      <c r="J116" s="14">
        <f t="shared" si="7"/>
        <v>-9.5984753200240996E-2</v>
      </c>
      <c r="K116" s="11">
        <f t="shared" si="8"/>
        <v>1.4455906532742095</v>
      </c>
      <c r="L116" s="31">
        <f>$K116*'Input and Output'!$C$30/SUM($K$2:$K$366)</f>
        <v>1.5524786750320181</v>
      </c>
    </row>
    <row r="117" spans="1:12" x14ac:dyDescent="0.25">
      <c r="A117" s="18">
        <f t="shared" si="9"/>
        <v>42485</v>
      </c>
      <c r="B117" s="6">
        <f>'Input and Output'!C150</f>
        <v>4.3</v>
      </c>
      <c r="C117" s="6">
        <f t="shared" si="5"/>
        <v>2</v>
      </c>
      <c r="D117" s="27">
        <f>IF($C117&lt;6,Lin_parameters_wd!B$9,Lin_parameters_wknd!B$10)</f>
        <v>1.771938814155029</v>
      </c>
      <c r="E117" s="24">
        <f>IF($C117&lt;6,Lin_parameters_wd!C$9,Lin_parameters_wknd!C$10)</f>
        <v>-9.5984753200240996E-2</v>
      </c>
      <c r="F117" s="24">
        <f>IF($C117&lt;6,Lin_parameters_wd!D$9,Lin_parameters_wknd!D$10)</f>
        <v>0.40699471377216029</v>
      </c>
      <c r="G117" s="24">
        <f>IF($C117&lt;6,Lin_parameters_wd!E$9,Lin_parameters_wknd!E$10)</f>
        <v>-1.2756454396407539E-2</v>
      </c>
      <c r="H117" s="31">
        <f>IF($C117&lt;6,Lin_parameters_wd!F$9,Lin_parameters_wknd!F$10)</f>
        <v>16.399999999999999</v>
      </c>
      <c r="I117" s="11">
        <f t="shared" si="6"/>
        <v>1.771938814155029</v>
      </c>
      <c r="J117" s="14">
        <f t="shared" si="7"/>
        <v>-9.5984753200240996E-2</v>
      </c>
      <c r="K117" s="11">
        <f t="shared" si="8"/>
        <v>1.3592043753939926</v>
      </c>
      <c r="L117" s="31">
        <f>$K117*'Input and Output'!$C$30/SUM($K$2:$K$366)</f>
        <v>1.4597049330873906</v>
      </c>
    </row>
    <row r="118" spans="1:12" x14ac:dyDescent="0.25">
      <c r="A118" s="18">
        <f t="shared" si="9"/>
        <v>42486</v>
      </c>
      <c r="B118" s="6">
        <f>'Input and Output'!C151</f>
        <v>4.5999999999999996</v>
      </c>
      <c r="C118" s="6">
        <f t="shared" si="5"/>
        <v>3</v>
      </c>
      <c r="D118" s="27">
        <f>IF($C118&lt;6,Lin_parameters_wd!B$9,Lin_parameters_wknd!B$10)</f>
        <v>1.771938814155029</v>
      </c>
      <c r="E118" s="24">
        <f>IF($C118&lt;6,Lin_parameters_wd!C$9,Lin_parameters_wknd!C$10)</f>
        <v>-9.5984753200240996E-2</v>
      </c>
      <c r="F118" s="24">
        <f>IF($C118&lt;6,Lin_parameters_wd!D$9,Lin_parameters_wknd!D$10)</f>
        <v>0.40699471377216029</v>
      </c>
      <c r="G118" s="24">
        <f>IF($C118&lt;6,Lin_parameters_wd!E$9,Lin_parameters_wknd!E$10)</f>
        <v>-1.2756454396407539E-2</v>
      </c>
      <c r="H118" s="31">
        <f>IF($C118&lt;6,Lin_parameters_wd!F$9,Lin_parameters_wknd!F$10)</f>
        <v>16.399999999999999</v>
      </c>
      <c r="I118" s="11">
        <f t="shared" si="6"/>
        <v>1.771938814155029</v>
      </c>
      <c r="J118" s="14">
        <f t="shared" si="7"/>
        <v>-9.5984753200240996E-2</v>
      </c>
      <c r="K118" s="11">
        <f t="shared" si="8"/>
        <v>1.3304089494339204</v>
      </c>
      <c r="L118" s="31">
        <f>$K118*'Input and Output'!$C$30/SUM($K$2:$K$366)</f>
        <v>1.4287803524391816</v>
      </c>
    </row>
    <row r="119" spans="1:12" x14ac:dyDescent="0.25">
      <c r="A119" s="18">
        <f t="shared" si="9"/>
        <v>42487</v>
      </c>
      <c r="B119" s="6">
        <f>'Input and Output'!C152</f>
        <v>4.5999999999999996</v>
      </c>
      <c r="C119" s="6">
        <f t="shared" si="5"/>
        <v>4</v>
      </c>
      <c r="D119" s="27">
        <f>IF($C119&lt;6,Lin_parameters_wd!B$9,Lin_parameters_wknd!B$10)</f>
        <v>1.771938814155029</v>
      </c>
      <c r="E119" s="24">
        <f>IF($C119&lt;6,Lin_parameters_wd!C$9,Lin_parameters_wknd!C$10)</f>
        <v>-9.5984753200240996E-2</v>
      </c>
      <c r="F119" s="24">
        <f>IF($C119&lt;6,Lin_parameters_wd!D$9,Lin_parameters_wknd!D$10)</f>
        <v>0.40699471377216029</v>
      </c>
      <c r="G119" s="24">
        <f>IF($C119&lt;6,Lin_parameters_wd!E$9,Lin_parameters_wknd!E$10)</f>
        <v>-1.2756454396407539E-2</v>
      </c>
      <c r="H119" s="31">
        <f>IF($C119&lt;6,Lin_parameters_wd!F$9,Lin_parameters_wknd!F$10)</f>
        <v>16.399999999999999</v>
      </c>
      <c r="I119" s="11">
        <f t="shared" si="6"/>
        <v>1.771938814155029</v>
      </c>
      <c r="J119" s="14">
        <f t="shared" si="7"/>
        <v>-9.5984753200240996E-2</v>
      </c>
      <c r="K119" s="11">
        <f t="shared" si="8"/>
        <v>1.3304089494339204</v>
      </c>
      <c r="L119" s="31">
        <f>$K119*'Input and Output'!$C$30/SUM($K$2:$K$366)</f>
        <v>1.4287803524391816</v>
      </c>
    </row>
    <row r="120" spans="1:12" x14ac:dyDescent="0.25">
      <c r="A120" s="18">
        <f t="shared" si="9"/>
        <v>42488</v>
      </c>
      <c r="B120" s="6">
        <f>'Input and Output'!C153</f>
        <v>5.9</v>
      </c>
      <c r="C120" s="6">
        <f t="shared" si="5"/>
        <v>5</v>
      </c>
      <c r="D120" s="27">
        <f>IF($C120&lt;6,Lin_parameters_wd!B$9,Lin_parameters_wknd!B$10)</f>
        <v>1.771938814155029</v>
      </c>
      <c r="E120" s="24">
        <f>IF($C120&lt;6,Lin_parameters_wd!C$9,Lin_parameters_wknd!C$10)</f>
        <v>-9.5984753200240996E-2</v>
      </c>
      <c r="F120" s="24">
        <f>IF($C120&lt;6,Lin_parameters_wd!D$9,Lin_parameters_wknd!D$10)</f>
        <v>0.40699471377216029</v>
      </c>
      <c r="G120" s="24">
        <f>IF($C120&lt;6,Lin_parameters_wd!E$9,Lin_parameters_wknd!E$10)</f>
        <v>-1.2756454396407539E-2</v>
      </c>
      <c r="H120" s="31">
        <f>IF($C120&lt;6,Lin_parameters_wd!F$9,Lin_parameters_wknd!F$10)</f>
        <v>16.399999999999999</v>
      </c>
      <c r="I120" s="11">
        <f t="shared" si="6"/>
        <v>1.771938814155029</v>
      </c>
      <c r="J120" s="14">
        <f t="shared" si="7"/>
        <v>-9.5984753200240996E-2</v>
      </c>
      <c r="K120" s="11">
        <f t="shared" si="8"/>
        <v>1.205628770273607</v>
      </c>
      <c r="L120" s="31">
        <f>$K120*'Input and Output'!$C$30/SUM($K$2:$K$366)</f>
        <v>1.2947738362969419</v>
      </c>
    </row>
    <row r="121" spans="1:12" x14ac:dyDescent="0.25">
      <c r="A121" s="18">
        <f t="shared" si="9"/>
        <v>42489</v>
      </c>
      <c r="B121" s="6">
        <f>'Input and Output'!C154</f>
        <v>7.6</v>
      </c>
      <c r="C121" s="6">
        <f t="shared" si="5"/>
        <v>6</v>
      </c>
      <c r="D121" s="27">
        <f>IF($C121&lt;6,Lin_parameters_wd!B$9,Lin_parameters_wknd!B$10)</f>
        <v>1.31124751273035</v>
      </c>
      <c r="E121" s="24">
        <f>IF($C121&lt;6,Lin_parameters_wd!C$9,Lin_parameters_wknd!C$10)</f>
        <v>-7.5310765362349638E-2</v>
      </c>
      <c r="F121" s="24">
        <f>IF($C121&lt;6,Lin_parameters_wd!D$9,Lin_parameters_wknd!D$10)</f>
        <v>0.29524473618599389</v>
      </c>
      <c r="G121" s="24">
        <f>IF($C121&lt;6,Lin_parameters_wd!E$9,Lin_parameters_wknd!E$10)</f>
        <v>-9.762199133681506E-3</v>
      </c>
      <c r="H121" s="31">
        <f>IF($C121&lt;6,Lin_parameters_wd!F$9,Lin_parameters_wknd!F$10)</f>
        <v>15.5</v>
      </c>
      <c r="I121" s="11">
        <f t="shared" si="6"/>
        <v>1.31124751273035</v>
      </c>
      <c r="J121" s="14">
        <f t="shared" si="7"/>
        <v>-7.5310765362349638E-2</v>
      </c>
      <c r="K121" s="11">
        <f t="shared" si="8"/>
        <v>0.73888569597649278</v>
      </c>
      <c r="L121" s="31">
        <f>$K121*'Input and Output'!$C$30/SUM($K$2:$K$366)</f>
        <v>0.7935194404387903</v>
      </c>
    </row>
    <row r="122" spans="1:12" x14ac:dyDescent="0.25">
      <c r="A122" s="18">
        <f t="shared" si="9"/>
        <v>42490</v>
      </c>
      <c r="B122" s="6">
        <f>'Input and Output'!C155</f>
        <v>8.9</v>
      </c>
      <c r="C122" s="6">
        <f t="shared" si="5"/>
        <v>7</v>
      </c>
      <c r="D122" s="27">
        <f>IF($C122&lt;6,Lin_parameters_wd!B$9,Lin_parameters_wknd!B$10)</f>
        <v>1.31124751273035</v>
      </c>
      <c r="E122" s="24">
        <f>IF($C122&lt;6,Lin_parameters_wd!C$9,Lin_parameters_wknd!C$10)</f>
        <v>-7.5310765362349638E-2</v>
      </c>
      <c r="F122" s="24">
        <f>IF($C122&lt;6,Lin_parameters_wd!D$9,Lin_parameters_wknd!D$10)</f>
        <v>0.29524473618599389</v>
      </c>
      <c r="G122" s="24">
        <f>IF($C122&lt;6,Lin_parameters_wd!E$9,Lin_parameters_wknd!E$10)</f>
        <v>-9.762199133681506E-3</v>
      </c>
      <c r="H122" s="31">
        <f>IF($C122&lt;6,Lin_parameters_wd!F$9,Lin_parameters_wknd!F$10)</f>
        <v>15.5</v>
      </c>
      <c r="I122" s="11">
        <f t="shared" si="6"/>
        <v>1.31124751273035</v>
      </c>
      <c r="J122" s="14">
        <f t="shared" si="7"/>
        <v>-7.5310765362349638E-2</v>
      </c>
      <c r="K122" s="11">
        <f t="shared" si="8"/>
        <v>0.64098170100543816</v>
      </c>
      <c r="L122" s="31">
        <f>$K122*'Input and Output'!$C$30/SUM($K$2:$K$366)</f>
        <v>0.68837635304489786</v>
      </c>
    </row>
    <row r="123" spans="1:12" x14ac:dyDescent="0.25">
      <c r="A123" s="18">
        <f t="shared" si="9"/>
        <v>42491</v>
      </c>
      <c r="B123" s="6">
        <f>'Input and Output'!C156</f>
        <v>11.7</v>
      </c>
      <c r="C123" s="6">
        <f t="shared" si="5"/>
        <v>1</v>
      </c>
      <c r="D123" s="27">
        <f>IF($C123&lt;6,Lin_parameters_wd!B$9,Lin_parameters_wknd!B$10)</f>
        <v>1.771938814155029</v>
      </c>
      <c r="E123" s="24">
        <f>IF($C123&lt;6,Lin_parameters_wd!C$9,Lin_parameters_wknd!C$10)</f>
        <v>-9.5984753200240996E-2</v>
      </c>
      <c r="F123" s="24">
        <f>IF($C123&lt;6,Lin_parameters_wd!D$9,Lin_parameters_wknd!D$10)</f>
        <v>0.40699471377216029</v>
      </c>
      <c r="G123" s="24">
        <f>IF($C123&lt;6,Lin_parameters_wd!E$9,Lin_parameters_wknd!E$10)</f>
        <v>-1.2756454396407539E-2</v>
      </c>
      <c r="H123" s="31">
        <f>IF($C123&lt;6,Lin_parameters_wd!F$9,Lin_parameters_wknd!F$10)</f>
        <v>16.399999999999999</v>
      </c>
      <c r="I123" s="11">
        <f t="shared" si="6"/>
        <v>1.771938814155029</v>
      </c>
      <c r="J123" s="14">
        <f t="shared" si="7"/>
        <v>-9.5984753200240996E-2</v>
      </c>
      <c r="K123" s="11">
        <f t="shared" si="8"/>
        <v>0.64891720171220935</v>
      </c>
      <c r="L123" s="31">
        <f>$K123*'Input and Output'!$C$30/SUM($K$2:$K$366)</f>
        <v>0.69689861043156542</v>
      </c>
    </row>
    <row r="124" spans="1:12" x14ac:dyDescent="0.25">
      <c r="A124" s="18">
        <f t="shared" si="9"/>
        <v>42492</v>
      </c>
      <c r="B124" s="6">
        <f>'Input and Output'!C157</f>
        <v>14.3</v>
      </c>
      <c r="C124" s="6">
        <f t="shared" si="5"/>
        <v>2</v>
      </c>
      <c r="D124" s="27">
        <f>IF($C124&lt;6,Lin_parameters_wd!B$9,Lin_parameters_wknd!B$10)</f>
        <v>1.771938814155029</v>
      </c>
      <c r="E124" s="24">
        <f>IF($C124&lt;6,Lin_parameters_wd!C$9,Lin_parameters_wknd!C$10)</f>
        <v>-9.5984753200240996E-2</v>
      </c>
      <c r="F124" s="24">
        <f>IF($C124&lt;6,Lin_parameters_wd!D$9,Lin_parameters_wknd!D$10)</f>
        <v>0.40699471377216029</v>
      </c>
      <c r="G124" s="24">
        <f>IF($C124&lt;6,Lin_parameters_wd!E$9,Lin_parameters_wknd!E$10)</f>
        <v>-1.2756454396407539E-2</v>
      </c>
      <c r="H124" s="31">
        <f>IF($C124&lt;6,Lin_parameters_wd!F$9,Lin_parameters_wknd!F$10)</f>
        <v>16.399999999999999</v>
      </c>
      <c r="I124" s="11">
        <f t="shared" si="6"/>
        <v>1.771938814155029</v>
      </c>
      <c r="J124" s="14">
        <f t="shared" si="7"/>
        <v>-9.5984753200240996E-2</v>
      </c>
      <c r="K124" s="11">
        <f t="shared" si="8"/>
        <v>0.39935684339158262</v>
      </c>
      <c r="L124" s="31">
        <f>$K124*'Input and Output'!$C$30/SUM($K$2:$K$366)</f>
        <v>0.42888557814708617</v>
      </c>
    </row>
    <row r="125" spans="1:12" x14ac:dyDescent="0.25">
      <c r="A125" s="18">
        <f t="shared" si="9"/>
        <v>42493</v>
      </c>
      <c r="B125" s="6">
        <f>'Input and Output'!C158</f>
        <v>10</v>
      </c>
      <c r="C125" s="6">
        <f t="shared" si="5"/>
        <v>3</v>
      </c>
      <c r="D125" s="27">
        <f>IF($C125&lt;6,Lin_parameters_wd!B$9,Lin_parameters_wknd!B$10)</f>
        <v>1.771938814155029</v>
      </c>
      <c r="E125" s="24">
        <f>IF($C125&lt;6,Lin_parameters_wd!C$9,Lin_parameters_wknd!C$10)</f>
        <v>-9.5984753200240996E-2</v>
      </c>
      <c r="F125" s="24">
        <f>IF($C125&lt;6,Lin_parameters_wd!D$9,Lin_parameters_wknd!D$10)</f>
        <v>0.40699471377216029</v>
      </c>
      <c r="G125" s="24">
        <f>IF($C125&lt;6,Lin_parameters_wd!E$9,Lin_parameters_wknd!E$10)</f>
        <v>-1.2756454396407539E-2</v>
      </c>
      <c r="H125" s="31">
        <f>IF($C125&lt;6,Lin_parameters_wd!F$9,Lin_parameters_wknd!F$10)</f>
        <v>16.399999999999999</v>
      </c>
      <c r="I125" s="11">
        <f t="shared" si="6"/>
        <v>1.771938814155029</v>
      </c>
      <c r="J125" s="14">
        <f t="shared" si="7"/>
        <v>-9.5984753200240996E-2</v>
      </c>
      <c r="K125" s="11">
        <f t="shared" si="8"/>
        <v>0.81209128215261894</v>
      </c>
      <c r="L125" s="31">
        <f>$K125*'Input and Output'!$C$30/SUM($K$2:$K$366)</f>
        <v>0.87213790077141717</v>
      </c>
    </row>
    <row r="126" spans="1:12" x14ac:dyDescent="0.25">
      <c r="A126" s="18">
        <f t="shared" si="9"/>
        <v>42494</v>
      </c>
      <c r="B126" s="6">
        <f>'Input and Output'!C159</f>
        <v>9.6</v>
      </c>
      <c r="C126" s="6">
        <f t="shared" si="5"/>
        <v>4</v>
      </c>
      <c r="D126" s="27">
        <f>IF($C126&lt;6,Lin_parameters_wd!B$9,Lin_parameters_wknd!B$10)</f>
        <v>1.771938814155029</v>
      </c>
      <c r="E126" s="24">
        <f>IF($C126&lt;6,Lin_parameters_wd!C$9,Lin_parameters_wknd!C$10)</f>
        <v>-9.5984753200240996E-2</v>
      </c>
      <c r="F126" s="24">
        <f>IF($C126&lt;6,Lin_parameters_wd!D$9,Lin_parameters_wknd!D$10)</f>
        <v>0.40699471377216029</v>
      </c>
      <c r="G126" s="24">
        <f>IF($C126&lt;6,Lin_parameters_wd!E$9,Lin_parameters_wknd!E$10)</f>
        <v>-1.2756454396407539E-2</v>
      </c>
      <c r="H126" s="31">
        <f>IF($C126&lt;6,Lin_parameters_wd!F$9,Lin_parameters_wknd!F$10)</f>
        <v>16.399999999999999</v>
      </c>
      <c r="I126" s="11">
        <f t="shared" si="6"/>
        <v>1.771938814155029</v>
      </c>
      <c r="J126" s="14">
        <f t="shared" si="7"/>
        <v>-9.5984753200240996E-2</v>
      </c>
      <c r="K126" s="11">
        <f t="shared" si="8"/>
        <v>0.8504851834327154</v>
      </c>
      <c r="L126" s="31">
        <f>$K126*'Input and Output'!$C$30/SUM($K$2:$K$366)</f>
        <v>0.91337067496902935</v>
      </c>
    </row>
    <row r="127" spans="1:12" x14ac:dyDescent="0.25">
      <c r="A127" s="18">
        <f t="shared" si="9"/>
        <v>42495</v>
      </c>
      <c r="B127" s="6">
        <f>'Input and Output'!C160</f>
        <v>12.6</v>
      </c>
      <c r="C127" s="6">
        <f t="shared" si="5"/>
        <v>5</v>
      </c>
      <c r="D127" s="27">
        <f>IF($C127&lt;6,Lin_parameters_wd!B$9,Lin_parameters_wknd!B$10)</f>
        <v>1.771938814155029</v>
      </c>
      <c r="E127" s="24">
        <f>IF($C127&lt;6,Lin_parameters_wd!C$9,Lin_parameters_wknd!C$10)</f>
        <v>-9.5984753200240996E-2</v>
      </c>
      <c r="F127" s="24">
        <f>IF($C127&lt;6,Lin_parameters_wd!D$9,Lin_parameters_wknd!D$10)</f>
        <v>0.40699471377216029</v>
      </c>
      <c r="G127" s="24">
        <f>IF($C127&lt;6,Lin_parameters_wd!E$9,Lin_parameters_wknd!E$10)</f>
        <v>-1.2756454396407539E-2</v>
      </c>
      <c r="H127" s="31">
        <f>IF($C127&lt;6,Lin_parameters_wd!F$9,Lin_parameters_wknd!F$10)</f>
        <v>16.399999999999999</v>
      </c>
      <c r="I127" s="11">
        <f t="shared" si="6"/>
        <v>1.771938814155029</v>
      </c>
      <c r="J127" s="14">
        <f t="shared" si="7"/>
        <v>-9.5984753200240996E-2</v>
      </c>
      <c r="K127" s="11">
        <f t="shared" si="8"/>
        <v>0.56253092383199244</v>
      </c>
      <c r="L127" s="31">
        <f>$K127*'Input and Output'!$C$30/SUM($K$2:$K$366)</f>
        <v>0.60412486848693803</v>
      </c>
    </row>
    <row r="128" spans="1:12" x14ac:dyDescent="0.25">
      <c r="A128" s="18">
        <f t="shared" si="9"/>
        <v>42496</v>
      </c>
      <c r="B128" s="6">
        <f>'Input and Output'!C161</f>
        <v>17.899999999999999</v>
      </c>
      <c r="C128" s="6">
        <f t="shared" si="5"/>
        <v>6</v>
      </c>
      <c r="D128" s="27">
        <f>IF($C128&lt;6,Lin_parameters_wd!B$9,Lin_parameters_wknd!B$10)</f>
        <v>1.31124751273035</v>
      </c>
      <c r="E128" s="24">
        <f>IF($C128&lt;6,Lin_parameters_wd!C$9,Lin_parameters_wknd!C$10)</f>
        <v>-7.5310765362349638E-2</v>
      </c>
      <c r="F128" s="24">
        <f>IF($C128&lt;6,Lin_parameters_wd!D$9,Lin_parameters_wknd!D$10)</f>
        <v>0.29524473618599389</v>
      </c>
      <c r="G128" s="24">
        <f>IF($C128&lt;6,Lin_parameters_wd!E$9,Lin_parameters_wknd!E$10)</f>
        <v>-9.762199133681506E-3</v>
      </c>
      <c r="H128" s="31">
        <f>IF($C128&lt;6,Lin_parameters_wd!F$9,Lin_parameters_wknd!F$10)</f>
        <v>15.5</v>
      </c>
      <c r="I128" s="11">
        <f t="shared" si="6"/>
        <v>0.29524473618599389</v>
      </c>
      <c r="J128" s="14">
        <f t="shared" si="7"/>
        <v>-9.762199133681506E-3</v>
      </c>
      <c r="K128" s="11">
        <f t="shared" si="8"/>
        <v>0.12050137169309494</v>
      </c>
      <c r="L128" s="31">
        <f>$K128*'Input and Output'!$C$30/SUM($K$2:$K$366)</f>
        <v>0.12941133054638734</v>
      </c>
    </row>
    <row r="129" spans="1:12" x14ac:dyDescent="0.25">
      <c r="A129" s="18">
        <f t="shared" si="9"/>
        <v>42497</v>
      </c>
      <c r="B129" s="6">
        <f>'Input and Output'!C162</f>
        <v>19.5</v>
      </c>
      <c r="C129" s="6">
        <f t="shared" si="5"/>
        <v>7</v>
      </c>
      <c r="D129" s="27">
        <f>IF($C129&lt;6,Lin_parameters_wd!B$9,Lin_parameters_wknd!B$10)</f>
        <v>1.31124751273035</v>
      </c>
      <c r="E129" s="24">
        <f>IF($C129&lt;6,Lin_parameters_wd!C$9,Lin_parameters_wknd!C$10)</f>
        <v>-7.5310765362349638E-2</v>
      </c>
      <c r="F129" s="24">
        <f>IF($C129&lt;6,Lin_parameters_wd!D$9,Lin_parameters_wknd!D$10)</f>
        <v>0.29524473618599389</v>
      </c>
      <c r="G129" s="24">
        <f>IF($C129&lt;6,Lin_parameters_wd!E$9,Lin_parameters_wknd!E$10)</f>
        <v>-9.762199133681506E-3</v>
      </c>
      <c r="H129" s="31">
        <f>IF($C129&lt;6,Lin_parameters_wd!F$9,Lin_parameters_wknd!F$10)</f>
        <v>15.5</v>
      </c>
      <c r="I129" s="11">
        <f t="shared" si="6"/>
        <v>0.29524473618599389</v>
      </c>
      <c r="J129" s="14">
        <f t="shared" si="7"/>
        <v>-9.762199133681506E-3</v>
      </c>
      <c r="K129" s="11">
        <f t="shared" si="8"/>
        <v>0.10488185307920453</v>
      </c>
      <c r="L129" s="31">
        <f>$K129*'Input and Output'!$C$30/SUM($K$2:$K$366)</f>
        <v>0.11263689339337485</v>
      </c>
    </row>
    <row r="130" spans="1:12" x14ac:dyDescent="0.25">
      <c r="A130" s="18">
        <f t="shared" si="9"/>
        <v>42498</v>
      </c>
      <c r="B130" s="6">
        <f>'Input and Output'!C163</f>
        <v>19.2</v>
      </c>
      <c r="C130" s="6">
        <f t="shared" ref="C130:C193" si="10">WEEKDAY(A130)</f>
        <v>1</v>
      </c>
      <c r="D130" s="27">
        <f>IF($C130&lt;6,Lin_parameters_wd!B$9,Lin_parameters_wknd!B$10)</f>
        <v>1.771938814155029</v>
      </c>
      <c r="E130" s="24">
        <f>IF($C130&lt;6,Lin_parameters_wd!C$9,Lin_parameters_wknd!C$10)</f>
        <v>-9.5984753200240996E-2</v>
      </c>
      <c r="F130" s="24">
        <f>IF($C130&lt;6,Lin_parameters_wd!D$9,Lin_parameters_wknd!D$10)</f>
        <v>0.40699471377216029</v>
      </c>
      <c r="G130" s="24">
        <f>IF($C130&lt;6,Lin_parameters_wd!E$9,Lin_parameters_wknd!E$10)</f>
        <v>-1.2756454396407539E-2</v>
      </c>
      <c r="H130" s="31">
        <f>IF($C130&lt;6,Lin_parameters_wd!F$9,Lin_parameters_wknd!F$10)</f>
        <v>16.399999999999999</v>
      </c>
      <c r="I130" s="11">
        <f t="shared" si="6"/>
        <v>0.40699471377216029</v>
      </c>
      <c r="J130" s="14">
        <f t="shared" si="7"/>
        <v>-1.2756454396407539E-2</v>
      </c>
      <c r="K130" s="11">
        <f t="shared" si="8"/>
        <v>0.16207078936113556</v>
      </c>
      <c r="L130" s="31">
        <f>$K130*'Input and Output'!$C$30/SUM($K$2:$K$366)</f>
        <v>0.17405442111767835</v>
      </c>
    </row>
    <row r="131" spans="1:12" x14ac:dyDescent="0.25">
      <c r="A131" s="18">
        <f t="shared" si="9"/>
        <v>42499</v>
      </c>
      <c r="B131" s="6">
        <f>'Input and Output'!C164</f>
        <v>19.600000000000001</v>
      </c>
      <c r="C131" s="6">
        <f t="shared" si="10"/>
        <v>2</v>
      </c>
      <c r="D131" s="27">
        <f>IF($C131&lt;6,Lin_parameters_wd!B$9,Lin_parameters_wknd!B$10)</f>
        <v>1.771938814155029</v>
      </c>
      <c r="E131" s="24">
        <f>IF($C131&lt;6,Lin_parameters_wd!C$9,Lin_parameters_wknd!C$10)</f>
        <v>-9.5984753200240996E-2</v>
      </c>
      <c r="F131" s="24">
        <f>IF($C131&lt;6,Lin_parameters_wd!D$9,Lin_parameters_wknd!D$10)</f>
        <v>0.40699471377216029</v>
      </c>
      <c r="G131" s="24">
        <f>IF($C131&lt;6,Lin_parameters_wd!E$9,Lin_parameters_wknd!E$10)</f>
        <v>-1.2756454396407539E-2</v>
      </c>
      <c r="H131" s="31">
        <f>IF($C131&lt;6,Lin_parameters_wd!F$9,Lin_parameters_wknd!F$10)</f>
        <v>16.399999999999999</v>
      </c>
      <c r="I131" s="11">
        <f t="shared" ref="I131:I194" si="11">IF($B131&lt;$H131,$D131,$F131)</f>
        <v>0.40699471377216029</v>
      </c>
      <c r="J131" s="14">
        <f t="shared" ref="J131:J194" si="12">IF($B131&lt;$H131,$E131,$G131)</f>
        <v>-1.2756454396407539E-2</v>
      </c>
      <c r="K131" s="11">
        <f t="shared" ref="K131:K194" si="13">MAX($I131+$J131*$B131,0)</f>
        <v>0.15696820760257252</v>
      </c>
      <c r="L131" s="31">
        <f>$K131*'Input and Output'!$C$30/SUM($K$2:$K$366)</f>
        <v>0.16857455076168631</v>
      </c>
    </row>
    <row r="132" spans="1:12" x14ac:dyDescent="0.25">
      <c r="A132" s="18">
        <f t="shared" ref="A132:A195" si="14">A131+1</f>
        <v>42500</v>
      </c>
      <c r="B132" s="6">
        <f>'Input and Output'!C165</f>
        <v>19.899999999999999</v>
      </c>
      <c r="C132" s="6">
        <f t="shared" si="10"/>
        <v>3</v>
      </c>
      <c r="D132" s="27">
        <f>IF($C132&lt;6,Lin_parameters_wd!B$9,Lin_parameters_wknd!B$10)</f>
        <v>1.771938814155029</v>
      </c>
      <c r="E132" s="24">
        <f>IF($C132&lt;6,Lin_parameters_wd!C$9,Lin_parameters_wknd!C$10)</f>
        <v>-9.5984753200240996E-2</v>
      </c>
      <c r="F132" s="24">
        <f>IF($C132&lt;6,Lin_parameters_wd!D$9,Lin_parameters_wknd!D$10)</f>
        <v>0.40699471377216029</v>
      </c>
      <c r="G132" s="24">
        <f>IF($C132&lt;6,Lin_parameters_wd!E$9,Lin_parameters_wknd!E$10)</f>
        <v>-1.2756454396407539E-2</v>
      </c>
      <c r="H132" s="31">
        <f>IF($C132&lt;6,Lin_parameters_wd!F$9,Lin_parameters_wknd!F$10)</f>
        <v>16.399999999999999</v>
      </c>
      <c r="I132" s="11">
        <f t="shared" si="11"/>
        <v>0.40699471377216029</v>
      </c>
      <c r="J132" s="14">
        <f t="shared" si="12"/>
        <v>-1.2756454396407539E-2</v>
      </c>
      <c r="K132" s="11">
        <f t="shared" si="13"/>
        <v>0.15314127128365029</v>
      </c>
      <c r="L132" s="31">
        <f>$K132*'Input and Output'!$C$30/SUM($K$2:$K$366)</f>
        <v>0.16446464799469238</v>
      </c>
    </row>
    <row r="133" spans="1:12" x14ac:dyDescent="0.25">
      <c r="A133" s="18">
        <f t="shared" si="14"/>
        <v>42501</v>
      </c>
      <c r="B133" s="6">
        <f>'Input and Output'!C166</f>
        <v>19.399999999999999</v>
      </c>
      <c r="C133" s="6">
        <f t="shared" si="10"/>
        <v>4</v>
      </c>
      <c r="D133" s="27">
        <f>IF($C133&lt;6,Lin_parameters_wd!B$9,Lin_parameters_wknd!B$10)</f>
        <v>1.771938814155029</v>
      </c>
      <c r="E133" s="24">
        <f>IF($C133&lt;6,Lin_parameters_wd!C$9,Lin_parameters_wknd!C$10)</f>
        <v>-9.5984753200240996E-2</v>
      </c>
      <c r="F133" s="24">
        <f>IF($C133&lt;6,Lin_parameters_wd!D$9,Lin_parameters_wknd!D$10)</f>
        <v>0.40699471377216029</v>
      </c>
      <c r="G133" s="24">
        <f>IF($C133&lt;6,Lin_parameters_wd!E$9,Lin_parameters_wknd!E$10)</f>
        <v>-1.2756454396407539E-2</v>
      </c>
      <c r="H133" s="31">
        <f>IF($C133&lt;6,Lin_parameters_wd!F$9,Lin_parameters_wknd!F$10)</f>
        <v>16.399999999999999</v>
      </c>
      <c r="I133" s="11">
        <f t="shared" si="11"/>
        <v>0.40699471377216029</v>
      </c>
      <c r="J133" s="14">
        <f t="shared" si="12"/>
        <v>-1.2756454396407539E-2</v>
      </c>
      <c r="K133" s="11">
        <f t="shared" si="13"/>
        <v>0.15951949848185404</v>
      </c>
      <c r="L133" s="31">
        <f>$K133*'Input and Output'!$C$30/SUM($K$2:$K$366)</f>
        <v>0.17131448593968235</v>
      </c>
    </row>
    <row r="134" spans="1:12" x14ac:dyDescent="0.25">
      <c r="A134" s="18">
        <f t="shared" si="14"/>
        <v>42502</v>
      </c>
      <c r="B134" s="6">
        <f>'Input and Output'!C167</f>
        <v>19.8</v>
      </c>
      <c r="C134" s="6">
        <f t="shared" si="10"/>
        <v>5</v>
      </c>
      <c r="D134" s="27">
        <f>IF($C134&lt;6,Lin_parameters_wd!B$9,Lin_parameters_wknd!B$10)</f>
        <v>1.771938814155029</v>
      </c>
      <c r="E134" s="24">
        <f>IF($C134&lt;6,Lin_parameters_wd!C$9,Lin_parameters_wknd!C$10)</f>
        <v>-9.5984753200240996E-2</v>
      </c>
      <c r="F134" s="24">
        <f>IF($C134&lt;6,Lin_parameters_wd!D$9,Lin_parameters_wknd!D$10)</f>
        <v>0.40699471377216029</v>
      </c>
      <c r="G134" s="24">
        <f>IF($C134&lt;6,Lin_parameters_wd!E$9,Lin_parameters_wknd!E$10)</f>
        <v>-1.2756454396407539E-2</v>
      </c>
      <c r="H134" s="31">
        <f>IF($C134&lt;6,Lin_parameters_wd!F$9,Lin_parameters_wknd!F$10)</f>
        <v>16.399999999999999</v>
      </c>
      <c r="I134" s="11">
        <f t="shared" si="11"/>
        <v>0.40699471377216029</v>
      </c>
      <c r="J134" s="14">
        <f t="shared" si="12"/>
        <v>-1.2756454396407539E-2</v>
      </c>
      <c r="K134" s="11">
        <f t="shared" si="13"/>
        <v>0.154416916723291</v>
      </c>
      <c r="L134" s="31">
        <f>$K134*'Input and Output'!$C$30/SUM($K$2:$K$366)</f>
        <v>0.16583461558369031</v>
      </c>
    </row>
    <row r="135" spans="1:12" x14ac:dyDescent="0.25">
      <c r="A135" s="18">
        <f t="shared" si="14"/>
        <v>42503</v>
      </c>
      <c r="B135" s="6">
        <f>'Input and Output'!C168</f>
        <v>17.899999999999999</v>
      </c>
      <c r="C135" s="6">
        <f t="shared" si="10"/>
        <v>6</v>
      </c>
      <c r="D135" s="27">
        <f>IF($C135&lt;6,Lin_parameters_wd!B$9,Lin_parameters_wknd!B$10)</f>
        <v>1.31124751273035</v>
      </c>
      <c r="E135" s="24">
        <f>IF($C135&lt;6,Lin_parameters_wd!C$9,Lin_parameters_wknd!C$10)</f>
        <v>-7.5310765362349638E-2</v>
      </c>
      <c r="F135" s="24">
        <f>IF($C135&lt;6,Lin_parameters_wd!D$9,Lin_parameters_wknd!D$10)</f>
        <v>0.29524473618599389</v>
      </c>
      <c r="G135" s="24">
        <f>IF($C135&lt;6,Lin_parameters_wd!E$9,Lin_parameters_wknd!E$10)</f>
        <v>-9.762199133681506E-3</v>
      </c>
      <c r="H135" s="31">
        <f>IF($C135&lt;6,Lin_parameters_wd!F$9,Lin_parameters_wknd!F$10)</f>
        <v>15.5</v>
      </c>
      <c r="I135" s="11">
        <f t="shared" si="11"/>
        <v>0.29524473618599389</v>
      </c>
      <c r="J135" s="14">
        <f t="shared" si="12"/>
        <v>-9.762199133681506E-3</v>
      </c>
      <c r="K135" s="11">
        <f t="shared" si="13"/>
        <v>0.12050137169309494</v>
      </c>
      <c r="L135" s="31">
        <f>$K135*'Input and Output'!$C$30/SUM($K$2:$K$366)</f>
        <v>0.12941133054638734</v>
      </c>
    </row>
    <row r="136" spans="1:12" x14ac:dyDescent="0.25">
      <c r="A136" s="18">
        <f t="shared" si="14"/>
        <v>42504</v>
      </c>
      <c r="B136" s="6">
        <f>'Input and Output'!C169</f>
        <v>9.3000000000000007</v>
      </c>
      <c r="C136" s="6">
        <f t="shared" si="10"/>
        <v>7</v>
      </c>
      <c r="D136" s="27">
        <f>IF($C136&lt;6,Lin_parameters_wd!B$9,Lin_parameters_wknd!B$10)</f>
        <v>1.31124751273035</v>
      </c>
      <c r="E136" s="24">
        <f>IF($C136&lt;6,Lin_parameters_wd!C$9,Lin_parameters_wknd!C$10)</f>
        <v>-7.5310765362349638E-2</v>
      </c>
      <c r="F136" s="24">
        <f>IF($C136&lt;6,Lin_parameters_wd!D$9,Lin_parameters_wknd!D$10)</f>
        <v>0.29524473618599389</v>
      </c>
      <c r="G136" s="24">
        <f>IF($C136&lt;6,Lin_parameters_wd!E$9,Lin_parameters_wknd!E$10)</f>
        <v>-9.762199133681506E-3</v>
      </c>
      <c r="H136" s="31">
        <f>IF($C136&lt;6,Lin_parameters_wd!F$9,Lin_parameters_wknd!F$10)</f>
        <v>15.5</v>
      </c>
      <c r="I136" s="11">
        <f t="shared" si="11"/>
        <v>1.31124751273035</v>
      </c>
      <c r="J136" s="14">
        <f t="shared" si="12"/>
        <v>-7.5310765362349638E-2</v>
      </c>
      <c r="K136" s="11">
        <f t="shared" si="13"/>
        <v>0.61085739486049828</v>
      </c>
      <c r="L136" s="31">
        <f>$K136*'Input and Output'!$C$30/SUM($K$2:$K$366)</f>
        <v>0.65602463384677712</v>
      </c>
    </row>
    <row r="137" spans="1:12" x14ac:dyDescent="0.25">
      <c r="A137" s="18">
        <f t="shared" si="14"/>
        <v>42505</v>
      </c>
      <c r="B137" s="6">
        <f>'Input and Output'!C170</f>
        <v>8</v>
      </c>
      <c r="C137" s="6">
        <f t="shared" si="10"/>
        <v>1</v>
      </c>
      <c r="D137" s="27">
        <f>IF($C137&lt;6,Lin_parameters_wd!B$9,Lin_parameters_wknd!B$10)</f>
        <v>1.771938814155029</v>
      </c>
      <c r="E137" s="24">
        <f>IF($C137&lt;6,Lin_parameters_wd!C$9,Lin_parameters_wknd!C$10)</f>
        <v>-9.5984753200240996E-2</v>
      </c>
      <c r="F137" s="24">
        <f>IF($C137&lt;6,Lin_parameters_wd!D$9,Lin_parameters_wknd!D$10)</f>
        <v>0.40699471377216029</v>
      </c>
      <c r="G137" s="24">
        <f>IF($C137&lt;6,Lin_parameters_wd!E$9,Lin_parameters_wknd!E$10)</f>
        <v>-1.2756454396407539E-2</v>
      </c>
      <c r="H137" s="31">
        <f>IF($C137&lt;6,Lin_parameters_wd!F$9,Lin_parameters_wknd!F$10)</f>
        <v>16.399999999999999</v>
      </c>
      <c r="I137" s="11">
        <f t="shared" si="11"/>
        <v>1.771938814155029</v>
      </c>
      <c r="J137" s="14">
        <f t="shared" si="12"/>
        <v>-9.5984753200240996E-2</v>
      </c>
      <c r="K137" s="11">
        <f t="shared" si="13"/>
        <v>1.004060788553101</v>
      </c>
      <c r="L137" s="31">
        <f>$K137*'Input and Output'!$C$30/SUM($K$2:$K$366)</f>
        <v>1.0783017717594781</v>
      </c>
    </row>
    <row r="138" spans="1:12" x14ac:dyDescent="0.25">
      <c r="A138" s="18">
        <f t="shared" si="14"/>
        <v>42506</v>
      </c>
      <c r="B138" s="6">
        <f>'Input and Output'!C171</f>
        <v>9.3000000000000007</v>
      </c>
      <c r="C138" s="6">
        <f t="shared" si="10"/>
        <v>2</v>
      </c>
      <c r="D138" s="27">
        <f>IF($C138&lt;6,Lin_parameters_wd!B$9,Lin_parameters_wknd!B$10)</f>
        <v>1.771938814155029</v>
      </c>
      <c r="E138" s="24">
        <f>IF($C138&lt;6,Lin_parameters_wd!C$9,Lin_parameters_wknd!C$10)</f>
        <v>-9.5984753200240996E-2</v>
      </c>
      <c r="F138" s="24">
        <f>IF($C138&lt;6,Lin_parameters_wd!D$9,Lin_parameters_wknd!D$10)</f>
        <v>0.40699471377216029</v>
      </c>
      <c r="G138" s="24">
        <f>IF($C138&lt;6,Lin_parameters_wd!E$9,Lin_parameters_wknd!E$10)</f>
        <v>-1.2756454396407539E-2</v>
      </c>
      <c r="H138" s="31">
        <f>IF($C138&lt;6,Lin_parameters_wd!F$9,Lin_parameters_wknd!F$10)</f>
        <v>16.399999999999999</v>
      </c>
      <c r="I138" s="11">
        <f t="shared" si="11"/>
        <v>1.771938814155029</v>
      </c>
      <c r="J138" s="14">
        <f t="shared" si="12"/>
        <v>-9.5984753200240996E-2</v>
      </c>
      <c r="K138" s="11">
        <f t="shared" si="13"/>
        <v>0.87928060939278763</v>
      </c>
      <c r="L138" s="31">
        <f>$K138*'Input and Output'!$C$30/SUM($K$2:$K$366)</f>
        <v>0.94429525561723837</v>
      </c>
    </row>
    <row r="139" spans="1:12" x14ac:dyDescent="0.25">
      <c r="A139" s="18">
        <f t="shared" si="14"/>
        <v>42507</v>
      </c>
      <c r="B139" s="6">
        <f>'Input and Output'!C172</f>
        <v>11.5</v>
      </c>
      <c r="C139" s="6">
        <f t="shared" si="10"/>
        <v>3</v>
      </c>
      <c r="D139" s="27">
        <f>IF($C139&lt;6,Lin_parameters_wd!B$9,Lin_parameters_wknd!B$10)</f>
        <v>1.771938814155029</v>
      </c>
      <c r="E139" s="24">
        <f>IF($C139&lt;6,Lin_parameters_wd!C$9,Lin_parameters_wknd!C$10)</f>
        <v>-9.5984753200240996E-2</v>
      </c>
      <c r="F139" s="24">
        <f>IF($C139&lt;6,Lin_parameters_wd!D$9,Lin_parameters_wknd!D$10)</f>
        <v>0.40699471377216029</v>
      </c>
      <c r="G139" s="24">
        <f>IF($C139&lt;6,Lin_parameters_wd!E$9,Lin_parameters_wknd!E$10)</f>
        <v>-1.2756454396407539E-2</v>
      </c>
      <c r="H139" s="31">
        <f>IF($C139&lt;6,Lin_parameters_wd!F$9,Lin_parameters_wknd!F$10)</f>
        <v>16.399999999999999</v>
      </c>
      <c r="I139" s="11">
        <f t="shared" si="11"/>
        <v>1.771938814155029</v>
      </c>
      <c r="J139" s="14">
        <f t="shared" si="12"/>
        <v>-9.5984753200240996E-2</v>
      </c>
      <c r="K139" s="11">
        <f t="shared" si="13"/>
        <v>0.66811415235225757</v>
      </c>
      <c r="L139" s="31">
        <f>$K139*'Input and Output'!$C$30/SUM($K$2:$K$366)</f>
        <v>0.71751499753037162</v>
      </c>
    </row>
    <row r="140" spans="1:12" x14ac:dyDescent="0.25">
      <c r="A140" s="18">
        <f t="shared" si="14"/>
        <v>42508</v>
      </c>
      <c r="B140" s="6">
        <f>'Input and Output'!C173</f>
        <v>14.1</v>
      </c>
      <c r="C140" s="6">
        <f t="shared" si="10"/>
        <v>4</v>
      </c>
      <c r="D140" s="27">
        <f>IF($C140&lt;6,Lin_parameters_wd!B$9,Lin_parameters_wknd!B$10)</f>
        <v>1.771938814155029</v>
      </c>
      <c r="E140" s="24">
        <f>IF($C140&lt;6,Lin_parameters_wd!C$9,Lin_parameters_wknd!C$10)</f>
        <v>-9.5984753200240996E-2</v>
      </c>
      <c r="F140" s="24">
        <f>IF($C140&lt;6,Lin_parameters_wd!D$9,Lin_parameters_wknd!D$10)</f>
        <v>0.40699471377216029</v>
      </c>
      <c r="G140" s="24">
        <f>IF($C140&lt;6,Lin_parameters_wd!E$9,Lin_parameters_wknd!E$10)</f>
        <v>-1.2756454396407539E-2</v>
      </c>
      <c r="H140" s="31">
        <f>IF($C140&lt;6,Lin_parameters_wd!F$9,Lin_parameters_wknd!F$10)</f>
        <v>16.399999999999999</v>
      </c>
      <c r="I140" s="11">
        <f t="shared" si="11"/>
        <v>1.771938814155029</v>
      </c>
      <c r="J140" s="14">
        <f t="shared" si="12"/>
        <v>-9.5984753200240996E-2</v>
      </c>
      <c r="K140" s="11">
        <f t="shared" si="13"/>
        <v>0.41855379403163084</v>
      </c>
      <c r="L140" s="31">
        <f>$K140*'Input and Output'!$C$30/SUM($K$2:$K$366)</f>
        <v>0.44950196524589225</v>
      </c>
    </row>
    <row r="141" spans="1:12" x14ac:dyDescent="0.25">
      <c r="A141" s="18">
        <f t="shared" si="14"/>
        <v>42509</v>
      </c>
      <c r="B141" s="6">
        <f>'Input and Output'!C174</f>
        <v>13.6</v>
      </c>
      <c r="C141" s="6">
        <f t="shared" si="10"/>
        <v>5</v>
      </c>
      <c r="D141" s="27">
        <f>IF($C141&lt;6,Lin_parameters_wd!B$9,Lin_parameters_wknd!B$10)</f>
        <v>1.771938814155029</v>
      </c>
      <c r="E141" s="24">
        <f>IF($C141&lt;6,Lin_parameters_wd!C$9,Lin_parameters_wknd!C$10)</f>
        <v>-9.5984753200240996E-2</v>
      </c>
      <c r="F141" s="24">
        <f>IF($C141&lt;6,Lin_parameters_wd!D$9,Lin_parameters_wknd!D$10)</f>
        <v>0.40699471377216029</v>
      </c>
      <c r="G141" s="24">
        <f>IF($C141&lt;6,Lin_parameters_wd!E$9,Lin_parameters_wknd!E$10)</f>
        <v>-1.2756454396407539E-2</v>
      </c>
      <c r="H141" s="31">
        <f>IF($C141&lt;6,Lin_parameters_wd!F$9,Lin_parameters_wknd!F$10)</f>
        <v>16.399999999999999</v>
      </c>
      <c r="I141" s="11">
        <f t="shared" si="11"/>
        <v>1.771938814155029</v>
      </c>
      <c r="J141" s="14">
        <f t="shared" si="12"/>
        <v>-9.5984753200240996E-2</v>
      </c>
      <c r="K141" s="11">
        <f t="shared" si="13"/>
        <v>0.46654617063175152</v>
      </c>
      <c r="L141" s="31">
        <f>$K141*'Input and Output'!$C$30/SUM($K$2:$K$366)</f>
        <v>0.5010429329929077</v>
      </c>
    </row>
    <row r="142" spans="1:12" x14ac:dyDescent="0.25">
      <c r="A142" s="18">
        <f t="shared" si="14"/>
        <v>42510</v>
      </c>
      <c r="B142" s="6">
        <f>'Input and Output'!C175</f>
        <v>14.6</v>
      </c>
      <c r="C142" s="6">
        <f t="shared" si="10"/>
        <v>6</v>
      </c>
      <c r="D142" s="27">
        <f>IF($C142&lt;6,Lin_parameters_wd!B$9,Lin_parameters_wknd!B$10)</f>
        <v>1.31124751273035</v>
      </c>
      <c r="E142" s="24">
        <f>IF($C142&lt;6,Lin_parameters_wd!C$9,Lin_parameters_wknd!C$10)</f>
        <v>-7.5310765362349638E-2</v>
      </c>
      <c r="F142" s="24">
        <f>IF($C142&lt;6,Lin_parameters_wd!D$9,Lin_parameters_wknd!D$10)</f>
        <v>0.29524473618599389</v>
      </c>
      <c r="G142" s="24">
        <f>IF($C142&lt;6,Lin_parameters_wd!E$9,Lin_parameters_wknd!E$10)</f>
        <v>-9.762199133681506E-3</v>
      </c>
      <c r="H142" s="31">
        <f>IF($C142&lt;6,Lin_parameters_wd!F$9,Lin_parameters_wknd!F$10)</f>
        <v>15.5</v>
      </c>
      <c r="I142" s="11">
        <f t="shared" si="11"/>
        <v>1.31124751273035</v>
      </c>
      <c r="J142" s="14">
        <f t="shared" si="12"/>
        <v>-7.5310765362349638E-2</v>
      </c>
      <c r="K142" s="11">
        <f t="shared" si="13"/>
        <v>0.21171033844004539</v>
      </c>
      <c r="L142" s="31">
        <f>$K142*'Input and Output'!$C$30/SUM($K$2:$K$366)</f>
        <v>0.22736435447167788</v>
      </c>
    </row>
    <row r="143" spans="1:12" x14ac:dyDescent="0.25">
      <c r="A143" s="18">
        <f t="shared" si="14"/>
        <v>42511</v>
      </c>
      <c r="B143" s="6">
        <f>'Input and Output'!C176</f>
        <v>17.5</v>
      </c>
      <c r="C143" s="6">
        <f t="shared" si="10"/>
        <v>7</v>
      </c>
      <c r="D143" s="27">
        <f>IF($C143&lt;6,Lin_parameters_wd!B$9,Lin_parameters_wknd!B$10)</f>
        <v>1.31124751273035</v>
      </c>
      <c r="E143" s="24">
        <f>IF($C143&lt;6,Lin_parameters_wd!C$9,Lin_parameters_wknd!C$10)</f>
        <v>-7.5310765362349638E-2</v>
      </c>
      <c r="F143" s="24">
        <f>IF($C143&lt;6,Lin_parameters_wd!D$9,Lin_parameters_wknd!D$10)</f>
        <v>0.29524473618599389</v>
      </c>
      <c r="G143" s="24">
        <f>IF($C143&lt;6,Lin_parameters_wd!E$9,Lin_parameters_wknd!E$10)</f>
        <v>-9.762199133681506E-3</v>
      </c>
      <c r="H143" s="31">
        <f>IF($C143&lt;6,Lin_parameters_wd!F$9,Lin_parameters_wknd!F$10)</f>
        <v>15.5</v>
      </c>
      <c r="I143" s="11">
        <f t="shared" si="11"/>
        <v>0.29524473618599389</v>
      </c>
      <c r="J143" s="14">
        <f t="shared" si="12"/>
        <v>-9.762199133681506E-3</v>
      </c>
      <c r="K143" s="11">
        <f t="shared" si="13"/>
        <v>0.12440625134656755</v>
      </c>
      <c r="L143" s="31">
        <f>$K143*'Input and Output'!$C$30/SUM($K$2:$K$366)</f>
        <v>0.1336049398346405</v>
      </c>
    </row>
    <row r="144" spans="1:12" x14ac:dyDescent="0.25">
      <c r="A144" s="18">
        <f t="shared" si="14"/>
        <v>42512</v>
      </c>
      <c r="B144" s="6">
        <f>'Input and Output'!C177</f>
        <v>20</v>
      </c>
      <c r="C144" s="6">
        <f t="shared" si="10"/>
        <v>1</v>
      </c>
      <c r="D144" s="27">
        <f>IF($C144&lt;6,Lin_parameters_wd!B$9,Lin_parameters_wknd!B$10)</f>
        <v>1.771938814155029</v>
      </c>
      <c r="E144" s="24">
        <f>IF($C144&lt;6,Lin_parameters_wd!C$9,Lin_parameters_wknd!C$10)</f>
        <v>-9.5984753200240996E-2</v>
      </c>
      <c r="F144" s="24">
        <f>IF($C144&lt;6,Lin_parameters_wd!D$9,Lin_parameters_wknd!D$10)</f>
        <v>0.40699471377216029</v>
      </c>
      <c r="G144" s="24">
        <f>IF($C144&lt;6,Lin_parameters_wd!E$9,Lin_parameters_wknd!E$10)</f>
        <v>-1.2756454396407539E-2</v>
      </c>
      <c r="H144" s="31">
        <f>IF($C144&lt;6,Lin_parameters_wd!F$9,Lin_parameters_wknd!F$10)</f>
        <v>16.399999999999999</v>
      </c>
      <c r="I144" s="11">
        <f t="shared" si="11"/>
        <v>0.40699471377216029</v>
      </c>
      <c r="J144" s="14">
        <f t="shared" si="12"/>
        <v>-1.2756454396407539E-2</v>
      </c>
      <c r="K144" s="11">
        <f t="shared" si="13"/>
        <v>0.15186562584400948</v>
      </c>
      <c r="L144" s="31">
        <f>$K144*'Input and Output'!$C$30/SUM($K$2:$K$366)</f>
        <v>0.1630946804056943</v>
      </c>
    </row>
    <row r="145" spans="1:12" x14ac:dyDescent="0.25">
      <c r="A145" s="18">
        <f t="shared" si="14"/>
        <v>42513</v>
      </c>
      <c r="B145" s="6">
        <f>'Input and Output'!C178</f>
        <v>15.5</v>
      </c>
      <c r="C145" s="6">
        <f t="shared" si="10"/>
        <v>2</v>
      </c>
      <c r="D145" s="27">
        <f>IF($C145&lt;6,Lin_parameters_wd!B$9,Lin_parameters_wknd!B$10)</f>
        <v>1.771938814155029</v>
      </c>
      <c r="E145" s="24">
        <f>IF($C145&lt;6,Lin_parameters_wd!C$9,Lin_parameters_wknd!C$10)</f>
        <v>-9.5984753200240996E-2</v>
      </c>
      <c r="F145" s="24">
        <f>IF($C145&lt;6,Lin_parameters_wd!D$9,Lin_parameters_wknd!D$10)</f>
        <v>0.40699471377216029</v>
      </c>
      <c r="G145" s="24">
        <f>IF($C145&lt;6,Lin_parameters_wd!E$9,Lin_parameters_wknd!E$10)</f>
        <v>-1.2756454396407539E-2</v>
      </c>
      <c r="H145" s="31">
        <f>IF($C145&lt;6,Lin_parameters_wd!F$9,Lin_parameters_wknd!F$10)</f>
        <v>16.399999999999999</v>
      </c>
      <c r="I145" s="11">
        <f t="shared" si="11"/>
        <v>1.771938814155029</v>
      </c>
      <c r="J145" s="14">
        <f t="shared" si="12"/>
        <v>-9.5984753200240996E-2</v>
      </c>
      <c r="K145" s="11">
        <f t="shared" si="13"/>
        <v>0.28417513955129348</v>
      </c>
      <c r="L145" s="31">
        <f>$K145*'Input and Output'!$C$30/SUM($K$2:$K$366)</f>
        <v>0.30518725555424964</v>
      </c>
    </row>
    <row r="146" spans="1:12" x14ac:dyDescent="0.25">
      <c r="A146" s="18">
        <f t="shared" si="14"/>
        <v>42514</v>
      </c>
      <c r="B146" s="6">
        <f>'Input and Output'!C179</f>
        <v>11.1</v>
      </c>
      <c r="C146" s="6">
        <f t="shared" si="10"/>
        <v>3</v>
      </c>
      <c r="D146" s="27">
        <f>IF($C146&lt;6,Lin_parameters_wd!B$9,Lin_parameters_wknd!B$10)</f>
        <v>1.771938814155029</v>
      </c>
      <c r="E146" s="24">
        <f>IF($C146&lt;6,Lin_parameters_wd!C$9,Lin_parameters_wknd!C$10)</f>
        <v>-9.5984753200240996E-2</v>
      </c>
      <c r="F146" s="24">
        <f>IF($C146&lt;6,Lin_parameters_wd!D$9,Lin_parameters_wknd!D$10)</f>
        <v>0.40699471377216029</v>
      </c>
      <c r="G146" s="24">
        <f>IF($C146&lt;6,Lin_parameters_wd!E$9,Lin_parameters_wknd!E$10)</f>
        <v>-1.2756454396407539E-2</v>
      </c>
      <c r="H146" s="31">
        <f>IF($C146&lt;6,Lin_parameters_wd!F$9,Lin_parameters_wknd!F$10)</f>
        <v>16.399999999999999</v>
      </c>
      <c r="I146" s="11">
        <f t="shared" si="11"/>
        <v>1.771938814155029</v>
      </c>
      <c r="J146" s="14">
        <f t="shared" si="12"/>
        <v>-9.5984753200240996E-2</v>
      </c>
      <c r="K146" s="11">
        <f t="shared" si="13"/>
        <v>0.70650805363235403</v>
      </c>
      <c r="L146" s="31">
        <f>$K146*'Input and Output'!$C$30/SUM($K$2:$K$366)</f>
        <v>0.7587477717279838</v>
      </c>
    </row>
    <row r="147" spans="1:12" x14ac:dyDescent="0.25">
      <c r="A147" s="18">
        <f t="shared" si="14"/>
        <v>42515</v>
      </c>
      <c r="B147" s="6">
        <f>'Input and Output'!C180</f>
        <v>12.7</v>
      </c>
      <c r="C147" s="6">
        <f t="shared" si="10"/>
        <v>4</v>
      </c>
      <c r="D147" s="27">
        <f>IF($C147&lt;6,Lin_parameters_wd!B$9,Lin_parameters_wknd!B$10)</f>
        <v>1.771938814155029</v>
      </c>
      <c r="E147" s="24">
        <f>IF($C147&lt;6,Lin_parameters_wd!C$9,Lin_parameters_wknd!C$10)</f>
        <v>-9.5984753200240996E-2</v>
      </c>
      <c r="F147" s="24">
        <f>IF($C147&lt;6,Lin_parameters_wd!D$9,Lin_parameters_wknd!D$10)</f>
        <v>0.40699471377216029</v>
      </c>
      <c r="G147" s="24">
        <f>IF($C147&lt;6,Lin_parameters_wd!E$9,Lin_parameters_wknd!E$10)</f>
        <v>-1.2756454396407539E-2</v>
      </c>
      <c r="H147" s="31">
        <f>IF($C147&lt;6,Lin_parameters_wd!F$9,Lin_parameters_wknd!F$10)</f>
        <v>16.399999999999999</v>
      </c>
      <c r="I147" s="11">
        <f t="shared" si="11"/>
        <v>1.771938814155029</v>
      </c>
      <c r="J147" s="14">
        <f t="shared" si="12"/>
        <v>-9.5984753200240996E-2</v>
      </c>
      <c r="K147" s="11">
        <f t="shared" si="13"/>
        <v>0.55293244851196843</v>
      </c>
      <c r="L147" s="31">
        <f>$K147*'Input and Output'!$C$30/SUM($K$2:$K$366)</f>
        <v>0.59381667493753509</v>
      </c>
    </row>
    <row r="148" spans="1:12" x14ac:dyDescent="0.25">
      <c r="A148" s="18">
        <f t="shared" si="14"/>
        <v>42516</v>
      </c>
      <c r="B148" s="6">
        <f>'Input and Output'!C181</f>
        <v>16.3</v>
      </c>
      <c r="C148" s="6">
        <f t="shared" si="10"/>
        <v>5</v>
      </c>
      <c r="D148" s="27">
        <f>IF($C148&lt;6,Lin_parameters_wd!B$9,Lin_parameters_wknd!B$10)</f>
        <v>1.771938814155029</v>
      </c>
      <c r="E148" s="24">
        <f>IF($C148&lt;6,Lin_parameters_wd!C$9,Lin_parameters_wknd!C$10)</f>
        <v>-9.5984753200240996E-2</v>
      </c>
      <c r="F148" s="24">
        <f>IF($C148&lt;6,Lin_parameters_wd!D$9,Lin_parameters_wknd!D$10)</f>
        <v>0.40699471377216029</v>
      </c>
      <c r="G148" s="24">
        <f>IF($C148&lt;6,Lin_parameters_wd!E$9,Lin_parameters_wknd!E$10)</f>
        <v>-1.2756454396407539E-2</v>
      </c>
      <c r="H148" s="31">
        <f>IF($C148&lt;6,Lin_parameters_wd!F$9,Lin_parameters_wknd!F$10)</f>
        <v>16.399999999999999</v>
      </c>
      <c r="I148" s="11">
        <f t="shared" si="11"/>
        <v>1.771938814155029</v>
      </c>
      <c r="J148" s="14">
        <f t="shared" si="12"/>
        <v>-9.5984753200240996E-2</v>
      </c>
      <c r="K148" s="11">
        <f t="shared" si="13"/>
        <v>0.20738733699110057</v>
      </c>
      <c r="L148" s="31">
        <f>$K148*'Input and Output'!$C$30/SUM($K$2:$K$366)</f>
        <v>0.2227217071590252</v>
      </c>
    </row>
    <row r="149" spans="1:12" x14ac:dyDescent="0.25">
      <c r="A149" s="18">
        <f t="shared" si="14"/>
        <v>42517</v>
      </c>
      <c r="B149" s="6">
        <f>'Input and Output'!C182</f>
        <v>17.2</v>
      </c>
      <c r="C149" s="6">
        <f t="shared" si="10"/>
        <v>6</v>
      </c>
      <c r="D149" s="27">
        <f>IF($C149&lt;6,Lin_parameters_wd!B$9,Lin_parameters_wknd!B$10)</f>
        <v>1.31124751273035</v>
      </c>
      <c r="E149" s="24">
        <f>IF($C149&lt;6,Lin_parameters_wd!C$9,Lin_parameters_wknd!C$10)</f>
        <v>-7.5310765362349638E-2</v>
      </c>
      <c r="F149" s="24">
        <f>IF($C149&lt;6,Lin_parameters_wd!D$9,Lin_parameters_wknd!D$10)</f>
        <v>0.29524473618599389</v>
      </c>
      <c r="G149" s="24">
        <f>IF($C149&lt;6,Lin_parameters_wd!E$9,Lin_parameters_wknd!E$10)</f>
        <v>-9.762199133681506E-3</v>
      </c>
      <c r="H149" s="31">
        <f>IF($C149&lt;6,Lin_parameters_wd!F$9,Lin_parameters_wknd!F$10)</f>
        <v>15.5</v>
      </c>
      <c r="I149" s="11">
        <f t="shared" si="11"/>
        <v>0.29524473618599389</v>
      </c>
      <c r="J149" s="14">
        <f t="shared" si="12"/>
        <v>-9.762199133681506E-3</v>
      </c>
      <c r="K149" s="11">
        <f t="shared" si="13"/>
        <v>0.127334911086672</v>
      </c>
      <c r="L149" s="31">
        <f>$K149*'Input and Output'!$C$30/SUM($K$2:$K$366)</f>
        <v>0.13675014680083034</v>
      </c>
    </row>
    <row r="150" spans="1:12" x14ac:dyDescent="0.25">
      <c r="A150" s="18">
        <f t="shared" si="14"/>
        <v>42518</v>
      </c>
      <c r="B150" s="6">
        <f>'Input and Output'!C183</f>
        <v>18.8</v>
      </c>
      <c r="C150" s="6">
        <f t="shared" si="10"/>
        <v>7</v>
      </c>
      <c r="D150" s="27">
        <f>IF($C150&lt;6,Lin_parameters_wd!B$9,Lin_parameters_wknd!B$10)</f>
        <v>1.31124751273035</v>
      </c>
      <c r="E150" s="24">
        <f>IF($C150&lt;6,Lin_parameters_wd!C$9,Lin_parameters_wknd!C$10)</f>
        <v>-7.5310765362349638E-2</v>
      </c>
      <c r="F150" s="24">
        <f>IF($C150&lt;6,Lin_parameters_wd!D$9,Lin_parameters_wknd!D$10)</f>
        <v>0.29524473618599389</v>
      </c>
      <c r="G150" s="24">
        <f>IF($C150&lt;6,Lin_parameters_wd!E$9,Lin_parameters_wknd!E$10)</f>
        <v>-9.762199133681506E-3</v>
      </c>
      <c r="H150" s="31">
        <f>IF($C150&lt;6,Lin_parameters_wd!F$9,Lin_parameters_wknd!F$10)</f>
        <v>15.5</v>
      </c>
      <c r="I150" s="11">
        <f t="shared" si="11"/>
        <v>0.29524473618599389</v>
      </c>
      <c r="J150" s="14">
        <f t="shared" si="12"/>
        <v>-9.762199133681506E-3</v>
      </c>
      <c r="K150" s="11">
        <f t="shared" si="13"/>
        <v>0.11171539247278156</v>
      </c>
      <c r="L150" s="31">
        <f>$K150*'Input and Output'!$C$30/SUM($K$2:$K$366)</f>
        <v>0.1199757096478178</v>
      </c>
    </row>
    <row r="151" spans="1:12" x14ac:dyDescent="0.25">
      <c r="A151" s="18">
        <f t="shared" si="14"/>
        <v>42519</v>
      </c>
      <c r="B151" s="6">
        <f>'Input and Output'!C184</f>
        <v>19.100000000000001</v>
      </c>
      <c r="C151" s="6">
        <f t="shared" si="10"/>
        <v>1</v>
      </c>
      <c r="D151" s="27">
        <f>IF($C151&lt;6,Lin_parameters_wd!B$9,Lin_parameters_wknd!B$10)</f>
        <v>1.771938814155029</v>
      </c>
      <c r="E151" s="24">
        <f>IF($C151&lt;6,Lin_parameters_wd!C$9,Lin_parameters_wknd!C$10)</f>
        <v>-9.5984753200240996E-2</v>
      </c>
      <c r="F151" s="24">
        <f>IF($C151&lt;6,Lin_parameters_wd!D$9,Lin_parameters_wknd!D$10)</f>
        <v>0.40699471377216029</v>
      </c>
      <c r="G151" s="24">
        <f>IF($C151&lt;6,Lin_parameters_wd!E$9,Lin_parameters_wknd!E$10)</f>
        <v>-1.2756454396407539E-2</v>
      </c>
      <c r="H151" s="31">
        <f>IF($C151&lt;6,Lin_parameters_wd!F$9,Lin_parameters_wknd!F$10)</f>
        <v>16.399999999999999</v>
      </c>
      <c r="I151" s="11">
        <f t="shared" si="11"/>
        <v>0.40699471377216029</v>
      </c>
      <c r="J151" s="14">
        <f t="shared" si="12"/>
        <v>-1.2756454396407539E-2</v>
      </c>
      <c r="K151" s="11">
        <f t="shared" si="13"/>
        <v>0.16334643480077626</v>
      </c>
      <c r="L151" s="31">
        <f>$K151*'Input and Output'!$C$30/SUM($K$2:$K$366)</f>
        <v>0.17542438870667629</v>
      </c>
    </row>
    <row r="152" spans="1:12" x14ac:dyDescent="0.25">
      <c r="A152" s="18">
        <f t="shared" si="14"/>
        <v>42520</v>
      </c>
      <c r="B152" s="6">
        <f>'Input and Output'!C185</f>
        <v>18.3</v>
      </c>
      <c r="C152" s="6">
        <f t="shared" si="10"/>
        <v>2</v>
      </c>
      <c r="D152" s="27">
        <f>IF($C152&lt;6,Lin_parameters_wd!B$9,Lin_parameters_wknd!B$10)</f>
        <v>1.771938814155029</v>
      </c>
      <c r="E152" s="24">
        <f>IF($C152&lt;6,Lin_parameters_wd!C$9,Lin_parameters_wknd!C$10)</f>
        <v>-9.5984753200240996E-2</v>
      </c>
      <c r="F152" s="24">
        <f>IF($C152&lt;6,Lin_parameters_wd!D$9,Lin_parameters_wknd!D$10)</f>
        <v>0.40699471377216029</v>
      </c>
      <c r="G152" s="24">
        <f>IF($C152&lt;6,Lin_parameters_wd!E$9,Lin_parameters_wknd!E$10)</f>
        <v>-1.2756454396407539E-2</v>
      </c>
      <c r="H152" s="31">
        <f>IF($C152&lt;6,Lin_parameters_wd!F$9,Lin_parameters_wknd!F$10)</f>
        <v>16.399999999999999</v>
      </c>
      <c r="I152" s="11">
        <f t="shared" si="11"/>
        <v>0.40699471377216029</v>
      </c>
      <c r="J152" s="14">
        <f t="shared" si="12"/>
        <v>-1.2756454396407539E-2</v>
      </c>
      <c r="K152" s="11">
        <f t="shared" si="13"/>
        <v>0.17355159831790232</v>
      </c>
      <c r="L152" s="31">
        <f>$K152*'Input and Output'!$C$30/SUM($K$2:$K$366)</f>
        <v>0.18638412941866034</v>
      </c>
    </row>
    <row r="153" spans="1:12" x14ac:dyDescent="0.25">
      <c r="A153" s="18">
        <f t="shared" si="14"/>
        <v>42521</v>
      </c>
      <c r="B153" s="6">
        <f>'Input and Output'!C186</f>
        <v>18.8</v>
      </c>
      <c r="C153" s="6">
        <f t="shared" si="10"/>
        <v>3</v>
      </c>
      <c r="D153" s="27">
        <f>IF($C153&lt;6,Lin_parameters_wd!B$9,Lin_parameters_wknd!B$10)</f>
        <v>1.771938814155029</v>
      </c>
      <c r="E153" s="24">
        <f>IF($C153&lt;6,Lin_parameters_wd!C$9,Lin_parameters_wknd!C$10)</f>
        <v>-9.5984753200240996E-2</v>
      </c>
      <c r="F153" s="24">
        <f>IF($C153&lt;6,Lin_parameters_wd!D$9,Lin_parameters_wknd!D$10)</f>
        <v>0.40699471377216029</v>
      </c>
      <c r="G153" s="24">
        <f>IF($C153&lt;6,Lin_parameters_wd!E$9,Lin_parameters_wknd!E$10)</f>
        <v>-1.2756454396407539E-2</v>
      </c>
      <c r="H153" s="31">
        <f>IF($C153&lt;6,Lin_parameters_wd!F$9,Lin_parameters_wknd!F$10)</f>
        <v>16.399999999999999</v>
      </c>
      <c r="I153" s="11">
        <f t="shared" si="11"/>
        <v>0.40699471377216029</v>
      </c>
      <c r="J153" s="14">
        <f t="shared" si="12"/>
        <v>-1.2756454396407539E-2</v>
      </c>
      <c r="K153" s="11">
        <f t="shared" si="13"/>
        <v>0.16717337111969854</v>
      </c>
      <c r="L153" s="31">
        <f>$K153*'Input and Output'!$C$30/SUM($K$2:$K$366)</f>
        <v>0.17953429147367031</v>
      </c>
    </row>
    <row r="154" spans="1:12" x14ac:dyDescent="0.25">
      <c r="A154" s="18">
        <f t="shared" si="14"/>
        <v>42522</v>
      </c>
      <c r="B154" s="6">
        <f>'Input and Output'!C187</f>
        <v>17</v>
      </c>
      <c r="C154" s="6">
        <f t="shared" si="10"/>
        <v>4</v>
      </c>
      <c r="D154" s="27">
        <f>IF($C154&lt;6,Lin_parameters_wd!B$9,Lin_parameters_wknd!B$10)</f>
        <v>1.771938814155029</v>
      </c>
      <c r="E154" s="24">
        <f>IF($C154&lt;6,Lin_parameters_wd!C$9,Lin_parameters_wknd!C$10)</f>
        <v>-9.5984753200240996E-2</v>
      </c>
      <c r="F154" s="24">
        <f>IF($C154&lt;6,Lin_parameters_wd!D$9,Lin_parameters_wknd!D$10)</f>
        <v>0.40699471377216029</v>
      </c>
      <c r="G154" s="24">
        <f>IF($C154&lt;6,Lin_parameters_wd!E$9,Lin_parameters_wknd!E$10)</f>
        <v>-1.2756454396407539E-2</v>
      </c>
      <c r="H154" s="31">
        <f>IF($C154&lt;6,Lin_parameters_wd!F$9,Lin_parameters_wknd!F$10)</f>
        <v>16.399999999999999</v>
      </c>
      <c r="I154" s="11">
        <f t="shared" si="11"/>
        <v>0.40699471377216029</v>
      </c>
      <c r="J154" s="14">
        <f t="shared" si="12"/>
        <v>-1.2756454396407539E-2</v>
      </c>
      <c r="K154" s="11">
        <f t="shared" si="13"/>
        <v>0.19013498903323212</v>
      </c>
      <c r="L154" s="31">
        <f>$K154*'Input and Output'!$C$30/SUM($K$2:$K$366)</f>
        <v>0.20419370807563436</v>
      </c>
    </row>
    <row r="155" spans="1:12" x14ac:dyDescent="0.25">
      <c r="A155" s="18">
        <f t="shared" si="14"/>
        <v>42523</v>
      </c>
      <c r="B155" s="6">
        <f>'Input and Output'!C188</f>
        <v>17.899999999999999</v>
      </c>
      <c r="C155" s="6">
        <f t="shared" si="10"/>
        <v>5</v>
      </c>
      <c r="D155" s="27">
        <f>IF($C155&lt;6,Lin_parameters_wd!B$9,Lin_parameters_wknd!B$10)</f>
        <v>1.771938814155029</v>
      </c>
      <c r="E155" s="24">
        <f>IF($C155&lt;6,Lin_parameters_wd!C$9,Lin_parameters_wknd!C$10)</f>
        <v>-9.5984753200240996E-2</v>
      </c>
      <c r="F155" s="24">
        <f>IF($C155&lt;6,Lin_parameters_wd!D$9,Lin_parameters_wknd!D$10)</f>
        <v>0.40699471377216029</v>
      </c>
      <c r="G155" s="24">
        <f>IF($C155&lt;6,Lin_parameters_wd!E$9,Lin_parameters_wknd!E$10)</f>
        <v>-1.2756454396407539E-2</v>
      </c>
      <c r="H155" s="31">
        <f>IF($C155&lt;6,Lin_parameters_wd!F$9,Lin_parameters_wknd!F$10)</f>
        <v>16.399999999999999</v>
      </c>
      <c r="I155" s="11">
        <f t="shared" si="11"/>
        <v>0.40699471377216029</v>
      </c>
      <c r="J155" s="14">
        <f t="shared" si="12"/>
        <v>-1.2756454396407539E-2</v>
      </c>
      <c r="K155" s="11">
        <f t="shared" si="13"/>
        <v>0.17865418007646536</v>
      </c>
      <c r="L155" s="31">
        <f>$K155*'Input and Output'!$C$30/SUM($K$2:$K$366)</f>
        <v>0.19186399977465235</v>
      </c>
    </row>
    <row r="156" spans="1:12" x14ac:dyDescent="0.25">
      <c r="A156" s="18">
        <f t="shared" si="14"/>
        <v>42524</v>
      </c>
      <c r="B156" s="6">
        <f>'Input and Output'!C189</f>
        <v>18.8</v>
      </c>
      <c r="C156" s="6">
        <f t="shared" si="10"/>
        <v>6</v>
      </c>
      <c r="D156" s="27">
        <f>IF($C156&lt;6,Lin_parameters_wd!B$9,Lin_parameters_wknd!B$10)</f>
        <v>1.31124751273035</v>
      </c>
      <c r="E156" s="24">
        <f>IF($C156&lt;6,Lin_parameters_wd!C$9,Lin_parameters_wknd!C$10)</f>
        <v>-7.5310765362349638E-2</v>
      </c>
      <c r="F156" s="24">
        <f>IF($C156&lt;6,Lin_parameters_wd!D$9,Lin_parameters_wknd!D$10)</f>
        <v>0.29524473618599389</v>
      </c>
      <c r="G156" s="24">
        <f>IF($C156&lt;6,Lin_parameters_wd!E$9,Lin_parameters_wknd!E$10)</f>
        <v>-9.762199133681506E-3</v>
      </c>
      <c r="H156" s="31">
        <f>IF($C156&lt;6,Lin_parameters_wd!F$9,Lin_parameters_wknd!F$10)</f>
        <v>15.5</v>
      </c>
      <c r="I156" s="11">
        <f t="shared" si="11"/>
        <v>0.29524473618599389</v>
      </c>
      <c r="J156" s="14">
        <f t="shared" si="12"/>
        <v>-9.762199133681506E-3</v>
      </c>
      <c r="K156" s="11">
        <f t="shared" si="13"/>
        <v>0.11171539247278156</v>
      </c>
      <c r="L156" s="31">
        <f>$K156*'Input and Output'!$C$30/SUM($K$2:$K$366)</f>
        <v>0.1199757096478178</v>
      </c>
    </row>
    <row r="157" spans="1:12" x14ac:dyDescent="0.25">
      <c r="A157" s="18">
        <f t="shared" si="14"/>
        <v>42525</v>
      </c>
      <c r="B157" s="6">
        <f>'Input and Output'!C190</f>
        <v>20.8</v>
      </c>
      <c r="C157" s="6">
        <f t="shared" si="10"/>
        <v>7</v>
      </c>
      <c r="D157" s="27">
        <f>IF($C157&lt;6,Lin_parameters_wd!B$9,Lin_parameters_wknd!B$10)</f>
        <v>1.31124751273035</v>
      </c>
      <c r="E157" s="24">
        <f>IF($C157&lt;6,Lin_parameters_wd!C$9,Lin_parameters_wknd!C$10)</f>
        <v>-7.5310765362349638E-2</v>
      </c>
      <c r="F157" s="24">
        <f>IF($C157&lt;6,Lin_parameters_wd!D$9,Lin_parameters_wknd!D$10)</f>
        <v>0.29524473618599389</v>
      </c>
      <c r="G157" s="24">
        <f>IF($C157&lt;6,Lin_parameters_wd!E$9,Lin_parameters_wknd!E$10)</f>
        <v>-9.762199133681506E-3</v>
      </c>
      <c r="H157" s="31">
        <f>IF($C157&lt;6,Lin_parameters_wd!F$9,Lin_parameters_wknd!F$10)</f>
        <v>15.5</v>
      </c>
      <c r="I157" s="11">
        <f t="shared" si="11"/>
        <v>0.29524473618599389</v>
      </c>
      <c r="J157" s="14">
        <f t="shared" si="12"/>
        <v>-9.762199133681506E-3</v>
      </c>
      <c r="K157" s="11">
        <f t="shared" si="13"/>
        <v>9.2190994205418569E-2</v>
      </c>
      <c r="L157" s="31">
        <f>$K157*'Input and Output'!$C$30/SUM($K$2:$K$366)</f>
        <v>9.9007663206552174E-2</v>
      </c>
    </row>
    <row r="158" spans="1:12" x14ac:dyDescent="0.25">
      <c r="A158" s="18">
        <f t="shared" si="14"/>
        <v>42526</v>
      </c>
      <c r="B158" s="6">
        <f>'Input and Output'!C191</f>
        <v>21.2</v>
      </c>
      <c r="C158" s="6">
        <f t="shared" si="10"/>
        <v>1</v>
      </c>
      <c r="D158" s="27">
        <f>IF($C158&lt;6,Lin_parameters_wd!B$9,Lin_parameters_wknd!B$10)</f>
        <v>1.771938814155029</v>
      </c>
      <c r="E158" s="24">
        <f>IF($C158&lt;6,Lin_parameters_wd!C$9,Lin_parameters_wknd!C$10)</f>
        <v>-9.5984753200240996E-2</v>
      </c>
      <c r="F158" s="24">
        <f>IF($C158&lt;6,Lin_parameters_wd!D$9,Lin_parameters_wknd!D$10)</f>
        <v>0.40699471377216029</v>
      </c>
      <c r="G158" s="24">
        <f>IF($C158&lt;6,Lin_parameters_wd!E$9,Lin_parameters_wknd!E$10)</f>
        <v>-1.2756454396407539E-2</v>
      </c>
      <c r="H158" s="31">
        <f>IF($C158&lt;6,Lin_parameters_wd!F$9,Lin_parameters_wknd!F$10)</f>
        <v>16.399999999999999</v>
      </c>
      <c r="I158" s="11">
        <f t="shared" si="11"/>
        <v>0.40699471377216029</v>
      </c>
      <c r="J158" s="14">
        <f t="shared" si="12"/>
        <v>-1.2756454396407539E-2</v>
      </c>
      <c r="K158" s="11">
        <f t="shared" si="13"/>
        <v>0.13655788056832047</v>
      </c>
      <c r="L158" s="31">
        <f>$K158*'Input and Output'!$C$30/SUM($K$2:$K$366)</f>
        <v>0.14665506933771832</v>
      </c>
    </row>
    <row r="159" spans="1:12" x14ac:dyDescent="0.25">
      <c r="A159" s="18">
        <f t="shared" si="14"/>
        <v>42527</v>
      </c>
      <c r="B159" s="6">
        <f>'Input and Output'!C192</f>
        <v>22.5</v>
      </c>
      <c r="C159" s="6">
        <f t="shared" si="10"/>
        <v>2</v>
      </c>
      <c r="D159" s="27">
        <f>IF($C159&lt;6,Lin_parameters_wd!B$9,Lin_parameters_wknd!B$10)</f>
        <v>1.771938814155029</v>
      </c>
      <c r="E159" s="24">
        <f>IF($C159&lt;6,Lin_parameters_wd!C$9,Lin_parameters_wknd!C$10)</f>
        <v>-9.5984753200240996E-2</v>
      </c>
      <c r="F159" s="24">
        <f>IF($C159&lt;6,Lin_parameters_wd!D$9,Lin_parameters_wknd!D$10)</f>
        <v>0.40699471377216029</v>
      </c>
      <c r="G159" s="24">
        <f>IF($C159&lt;6,Lin_parameters_wd!E$9,Lin_parameters_wknd!E$10)</f>
        <v>-1.2756454396407539E-2</v>
      </c>
      <c r="H159" s="31">
        <f>IF($C159&lt;6,Lin_parameters_wd!F$9,Lin_parameters_wknd!F$10)</f>
        <v>16.399999999999999</v>
      </c>
      <c r="I159" s="11">
        <f t="shared" si="11"/>
        <v>0.40699471377216029</v>
      </c>
      <c r="J159" s="14">
        <f t="shared" si="12"/>
        <v>-1.2756454396407539E-2</v>
      </c>
      <c r="K159" s="11">
        <f t="shared" si="13"/>
        <v>0.11997448985299064</v>
      </c>
      <c r="L159" s="31">
        <f>$K159*'Input and Output'!$C$30/SUM($K$2:$K$366)</f>
        <v>0.12884549068074427</v>
      </c>
    </row>
    <row r="160" spans="1:12" x14ac:dyDescent="0.25">
      <c r="A160" s="18">
        <f t="shared" si="14"/>
        <v>42528</v>
      </c>
      <c r="B160" s="6">
        <f>'Input and Output'!C193</f>
        <v>22.3</v>
      </c>
      <c r="C160" s="6">
        <f t="shared" si="10"/>
        <v>3</v>
      </c>
      <c r="D160" s="27">
        <f>IF($C160&lt;6,Lin_parameters_wd!B$9,Lin_parameters_wknd!B$10)</f>
        <v>1.771938814155029</v>
      </c>
      <c r="E160" s="24">
        <f>IF($C160&lt;6,Lin_parameters_wd!C$9,Lin_parameters_wknd!C$10)</f>
        <v>-9.5984753200240996E-2</v>
      </c>
      <c r="F160" s="24">
        <f>IF($C160&lt;6,Lin_parameters_wd!D$9,Lin_parameters_wknd!D$10)</f>
        <v>0.40699471377216029</v>
      </c>
      <c r="G160" s="24">
        <f>IF($C160&lt;6,Lin_parameters_wd!E$9,Lin_parameters_wknd!E$10)</f>
        <v>-1.2756454396407539E-2</v>
      </c>
      <c r="H160" s="31">
        <f>IF($C160&lt;6,Lin_parameters_wd!F$9,Lin_parameters_wknd!F$10)</f>
        <v>16.399999999999999</v>
      </c>
      <c r="I160" s="11">
        <f t="shared" si="11"/>
        <v>0.40699471377216029</v>
      </c>
      <c r="J160" s="14">
        <f t="shared" si="12"/>
        <v>-1.2756454396407539E-2</v>
      </c>
      <c r="K160" s="11">
        <f t="shared" si="13"/>
        <v>0.12252578073227216</v>
      </c>
      <c r="L160" s="31">
        <f>$K160*'Input and Output'!$C$30/SUM($K$2:$K$366)</f>
        <v>0.13158542585874031</v>
      </c>
    </row>
    <row r="161" spans="1:12" x14ac:dyDescent="0.25">
      <c r="A161" s="18">
        <f t="shared" si="14"/>
        <v>42529</v>
      </c>
      <c r="B161" s="6">
        <f>'Input and Output'!C194</f>
        <v>20</v>
      </c>
      <c r="C161" s="6">
        <f t="shared" si="10"/>
        <v>4</v>
      </c>
      <c r="D161" s="27">
        <f>IF($C161&lt;6,Lin_parameters_wd!B$9,Lin_parameters_wknd!B$10)</f>
        <v>1.771938814155029</v>
      </c>
      <c r="E161" s="24">
        <f>IF($C161&lt;6,Lin_parameters_wd!C$9,Lin_parameters_wknd!C$10)</f>
        <v>-9.5984753200240996E-2</v>
      </c>
      <c r="F161" s="24">
        <f>IF($C161&lt;6,Lin_parameters_wd!D$9,Lin_parameters_wknd!D$10)</f>
        <v>0.40699471377216029</v>
      </c>
      <c r="G161" s="24">
        <f>IF($C161&lt;6,Lin_parameters_wd!E$9,Lin_parameters_wknd!E$10)</f>
        <v>-1.2756454396407539E-2</v>
      </c>
      <c r="H161" s="31">
        <f>IF($C161&lt;6,Lin_parameters_wd!F$9,Lin_parameters_wknd!F$10)</f>
        <v>16.399999999999999</v>
      </c>
      <c r="I161" s="11">
        <f t="shared" si="11"/>
        <v>0.40699471377216029</v>
      </c>
      <c r="J161" s="14">
        <f t="shared" si="12"/>
        <v>-1.2756454396407539E-2</v>
      </c>
      <c r="K161" s="11">
        <f t="shared" si="13"/>
        <v>0.15186562584400948</v>
      </c>
      <c r="L161" s="31">
        <f>$K161*'Input and Output'!$C$30/SUM($K$2:$K$366)</f>
        <v>0.1630946804056943</v>
      </c>
    </row>
    <row r="162" spans="1:12" x14ac:dyDescent="0.25">
      <c r="A162" s="18">
        <f t="shared" si="14"/>
        <v>42530</v>
      </c>
      <c r="B162" s="6">
        <f>'Input and Output'!C195</f>
        <v>15.2</v>
      </c>
      <c r="C162" s="6">
        <f t="shared" si="10"/>
        <v>5</v>
      </c>
      <c r="D162" s="27">
        <f>IF($C162&lt;6,Lin_parameters_wd!B$9,Lin_parameters_wknd!B$10)</f>
        <v>1.771938814155029</v>
      </c>
      <c r="E162" s="24">
        <f>IF($C162&lt;6,Lin_parameters_wd!C$9,Lin_parameters_wknd!C$10)</f>
        <v>-9.5984753200240996E-2</v>
      </c>
      <c r="F162" s="24">
        <f>IF($C162&lt;6,Lin_parameters_wd!D$9,Lin_parameters_wknd!D$10)</f>
        <v>0.40699471377216029</v>
      </c>
      <c r="G162" s="24">
        <f>IF($C162&lt;6,Lin_parameters_wd!E$9,Lin_parameters_wknd!E$10)</f>
        <v>-1.2756454396407539E-2</v>
      </c>
      <c r="H162" s="31">
        <f>IF($C162&lt;6,Lin_parameters_wd!F$9,Lin_parameters_wknd!F$10)</f>
        <v>16.399999999999999</v>
      </c>
      <c r="I162" s="11">
        <f t="shared" si="11"/>
        <v>1.771938814155029</v>
      </c>
      <c r="J162" s="14">
        <f t="shared" si="12"/>
        <v>-9.5984753200240996E-2</v>
      </c>
      <c r="K162" s="11">
        <f t="shared" si="13"/>
        <v>0.31297056551136593</v>
      </c>
      <c r="L162" s="31">
        <f>$K162*'Input and Output'!$C$30/SUM($K$2:$K$366)</f>
        <v>0.33611183620245899</v>
      </c>
    </row>
    <row r="163" spans="1:12" x14ac:dyDescent="0.25">
      <c r="A163" s="18">
        <f t="shared" si="14"/>
        <v>42531</v>
      </c>
      <c r="B163" s="6">
        <f>'Input and Output'!C196</f>
        <v>17.3</v>
      </c>
      <c r="C163" s="6">
        <f t="shared" si="10"/>
        <v>6</v>
      </c>
      <c r="D163" s="27">
        <f>IF($C163&lt;6,Lin_parameters_wd!B$9,Lin_parameters_wknd!B$10)</f>
        <v>1.31124751273035</v>
      </c>
      <c r="E163" s="24">
        <f>IF($C163&lt;6,Lin_parameters_wd!C$9,Lin_parameters_wknd!C$10)</f>
        <v>-7.5310765362349638E-2</v>
      </c>
      <c r="F163" s="24">
        <f>IF($C163&lt;6,Lin_parameters_wd!D$9,Lin_parameters_wknd!D$10)</f>
        <v>0.29524473618599389</v>
      </c>
      <c r="G163" s="24">
        <f>IF($C163&lt;6,Lin_parameters_wd!E$9,Lin_parameters_wknd!E$10)</f>
        <v>-9.762199133681506E-3</v>
      </c>
      <c r="H163" s="31">
        <f>IF($C163&lt;6,Lin_parameters_wd!F$9,Lin_parameters_wknd!F$10)</f>
        <v>15.5</v>
      </c>
      <c r="I163" s="11">
        <f t="shared" si="11"/>
        <v>0.29524473618599389</v>
      </c>
      <c r="J163" s="14">
        <f t="shared" si="12"/>
        <v>-9.762199133681506E-3</v>
      </c>
      <c r="K163" s="11">
        <f t="shared" si="13"/>
        <v>0.12635869117330384</v>
      </c>
      <c r="L163" s="31">
        <f>$K163*'Input and Output'!$C$30/SUM($K$2:$K$366)</f>
        <v>0.13570174447876704</v>
      </c>
    </row>
    <row r="164" spans="1:12" x14ac:dyDescent="0.25">
      <c r="A164" s="18">
        <f t="shared" si="14"/>
        <v>42532</v>
      </c>
      <c r="B164" s="6">
        <f>'Input and Output'!C197</f>
        <v>17.8</v>
      </c>
      <c r="C164" s="6">
        <f t="shared" si="10"/>
        <v>7</v>
      </c>
      <c r="D164" s="27">
        <f>IF($C164&lt;6,Lin_parameters_wd!B$9,Lin_parameters_wknd!B$10)</f>
        <v>1.31124751273035</v>
      </c>
      <c r="E164" s="24">
        <f>IF($C164&lt;6,Lin_parameters_wd!C$9,Lin_parameters_wknd!C$10)</f>
        <v>-7.5310765362349638E-2</v>
      </c>
      <c r="F164" s="24">
        <f>IF($C164&lt;6,Lin_parameters_wd!D$9,Lin_parameters_wknd!D$10)</f>
        <v>0.29524473618599389</v>
      </c>
      <c r="G164" s="24">
        <f>IF($C164&lt;6,Lin_parameters_wd!E$9,Lin_parameters_wknd!E$10)</f>
        <v>-9.762199133681506E-3</v>
      </c>
      <c r="H164" s="31">
        <f>IF($C164&lt;6,Lin_parameters_wd!F$9,Lin_parameters_wknd!F$10)</f>
        <v>15.5</v>
      </c>
      <c r="I164" s="11">
        <f t="shared" si="11"/>
        <v>0.29524473618599389</v>
      </c>
      <c r="J164" s="14">
        <f t="shared" si="12"/>
        <v>-9.762199133681506E-3</v>
      </c>
      <c r="K164" s="11">
        <f t="shared" si="13"/>
        <v>0.12147759160646307</v>
      </c>
      <c r="L164" s="31">
        <f>$K164*'Input and Output'!$C$30/SUM($K$2:$K$366)</f>
        <v>0.13045973286845061</v>
      </c>
    </row>
    <row r="165" spans="1:12" x14ac:dyDescent="0.25">
      <c r="A165" s="18">
        <f t="shared" si="14"/>
        <v>42533</v>
      </c>
      <c r="B165" s="6">
        <f>'Input and Output'!C198</f>
        <v>16.7</v>
      </c>
      <c r="C165" s="6">
        <f t="shared" si="10"/>
        <v>1</v>
      </c>
      <c r="D165" s="27">
        <f>IF($C165&lt;6,Lin_parameters_wd!B$9,Lin_parameters_wknd!B$10)</f>
        <v>1.771938814155029</v>
      </c>
      <c r="E165" s="24">
        <f>IF($C165&lt;6,Lin_parameters_wd!C$9,Lin_parameters_wknd!C$10)</f>
        <v>-9.5984753200240996E-2</v>
      </c>
      <c r="F165" s="24">
        <f>IF($C165&lt;6,Lin_parameters_wd!D$9,Lin_parameters_wknd!D$10)</f>
        <v>0.40699471377216029</v>
      </c>
      <c r="G165" s="24">
        <f>IF($C165&lt;6,Lin_parameters_wd!E$9,Lin_parameters_wknd!E$10)</f>
        <v>-1.2756454396407539E-2</v>
      </c>
      <c r="H165" s="31">
        <f>IF($C165&lt;6,Lin_parameters_wd!F$9,Lin_parameters_wknd!F$10)</f>
        <v>16.399999999999999</v>
      </c>
      <c r="I165" s="11">
        <f t="shared" si="11"/>
        <v>0.40699471377216029</v>
      </c>
      <c r="J165" s="14">
        <f t="shared" si="12"/>
        <v>-1.2756454396407539E-2</v>
      </c>
      <c r="K165" s="11">
        <f t="shared" si="13"/>
        <v>0.1939619253521544</v>
      </c>
      <c r="L165" s="31">
        <f>$K165*'Input and Output'!$C$30/SUM($K$2:$K$366)</f>
        <v>0.20830361084262836</v>
      </c>
    </row>
    <row r="166" spans="1:12" x14ac:dyDescent="0.25">
      <c r="A166" s="18">
        <f t="shared" si="14"/>
        <v>42534</v>
      </c>
      <c r="B166" s="6">
        <f>'Input and Output'!C199</f>
        <v>15.7</v>
      </c>
      <c r="C166" s="6">
        <f t="shared" si="10"/>
        <v>2</v>
      </c>
      <c r="D166" s="27">
        <f>IF($C166&lt;6,Lin_parameters_wd!B$9,Lin_parameters_wknd!B$10)</f>
        <v>1.771938814155029</v>
      </c>
      <c r="E166" s="24">
        <f>IF($C166&lt;6,Lin_parameters_wd!C$9,Lin_parameters_wknd!C$10)</f>
        <v>-9.5984753200240996E-2</v>
      </c>
      <c r="F166" s="24">
        <f>IF($C166&lt;6,Lin_parameters_wd!D$9,Lin_parameters_wknd!D$10)</f>
        <v>0.40699471377216029</v>
      </c>
      <c r="G166" s="24">
        <f>IF($C166&lt;6,Lin_parameters_wd!E$9,Lin_parameters_wknd!E$10)</f>
        <v>-1.2756454396407539E-2</v>
      </c>
      <c r="H166" s="31">
        <f>IF($C166&lt;6,Lin_parameters_wd!F$9,Lin_parameters_wknd!F$10)</f>
        <v>16.399999999999999</v>
      </c>
      <c r="I166" s="11">
        <f t="shared" si="11"/>
        <v>1.771938814155029</v>
      </c>
      <c r="J166" s="14">
        <f t="shared" si="12"/>
        <v>-9.5984753200240996E-2</v>
      </c>
      <c r="K166" s="11">
        <f t="shared" si="13"/>
        <v>0.26497818891124547</v>
      </c>
      <c r="L166" s="31">
        <f>$K166*'Input and Output'!$C$30/SUM($K$2:$K$366)</f>
        <v>0.28457086845544383</v>
      </c>
    </row>
    <row r="167" spans="1:12" x14ac:dyDescent="0.25">
      <c r="A167" s="18">
        <f t="shared" si="14"/>
        <v>42535</v>
      </c>
      <c r="B167" s="6">
        <f>'Input and Output'!C200</f>
        <v>16.399999999999999</v>
      </c>
      <c r="C167" s="6">
        <f t="shared" si="10"/>
        <v>3</v>
      </c>
      <c r="D167" s="27">
        <f>IF($C167&lt;6,Lin_parameters_wd!B$9,Lin_parameters_wknd!B$10)</f>
        <v>1.771938814155029</v>
      </c>
      <c r="E167" s="24">
        <f>IF($C167&lt;6,Lin_parameters_wd!C$9,Lin_parameters_wknd!C$10)</f>
        <v>-9.5984753200240996E-2</v>
      </c>
      <c r="F167" s="24">
        <f>IF($C167&lt;6,Lin_parameters_wd!D$9,Lin_parameters_wknd!D$10)</f>
        <v>0.40699471377216029</v>
      </c>
      <c r="G167" s="24">
        <f>IF($C167&lt;6,Lin_parameters_wd!E$9,Lin_parameters_wknd!E$10)</f>
        <v>-1.2756454396407539E-2</v>
      </c>
      <c r="H167" s="31">
        <f>IF($C167&lt;6,Lin_parameters_wd!F$9,Lin_parameters_wknd!F$10)</f>
        <v>16.399999999999999</v>
      </c>
      <c r="I167" s="11">
        <f t="shared" si="11"/>
        <v>0.40699471377216029</v>
      </c>
      <c r="J167" s="14">
        <f t="shared" si="12"/>
        <v>-1.2756454396407539E-2</v>
      </c>
      <c r="K167" s="11">
        <f t="shared" si="13"/>
        <v>0.19778886167107668</v>
      </c>
      <c r="L167" s="31">
        <f>$K167*'Input and Output'!$C$30/SUM($K$2:$K$366)</f>
        <v>0.21241351360962238</v>
      </c>
    </row>
    <row r="168" spans="1:12" x14ac:dyDescent="0.25">
      <c r="A168" s="18">
        <f t="shared" si="14"/>
        <v>42536</v>
      </c>
      <c r="B168" s="6">
        <f>'Input and Output'!C201</f>
        <v>15.5</v>
      </c>
      <c r="C168" s="6">
        <f t="shared" si="10"/>
        <v>4</v>
      </c>
      <c r="D168" s="27">
        <f>IF($C168&lt;6,Lin_parameters_wd!B$9,Lin_parameters_wknd!B$10)</f>
        <v>1.771938814155029</v>
      </c>
      <c r="E168" s="24">
        <f>IF($C168&lt;6,Lin_parameters_wd!C$9,Lin_parameters_wknd!C$10)</f>
        <v>-9.5984753200240996E-2</v>
      </c>
      <c r="F168" s="24">
        <f>IF($C168&lt;6,Lin_parameters_wd!D$9,Lin_parameters_wknd!D$10)</f>
        <v>0.40699471377216029</v>
      </c>
      <c r="G168" s="24">
        <f>IF($C168&lt;6,Lin_parameters_wd!E$9,Lin_parameters_wknd!E$10)</f>
        <v>-1.2756454396407539E-2</v>
      </c>
      <c r="H168" s="31">
        <f>IF($C168&lt;6,Lin_parameters_wd!F$9,Lin_parameters_wknd!F$10)</f>
        <v>16.399999999999999</v>
      </c>
      <c r="I168" s="11">
        <f t="shared" si="11"/>
        <v>1.771938814155029</v>
      </c>
      <c r="J168" s="14">
        <f t="shared" si="12"/>
        <v>-9.5984753200240996E-2</v>
      </c>
      <c r="K168" s="11">
        <f t="shared" si="13"/>
        <v>0.28417513955129348</v>
      </c>
      <c r="L168" s="31">
        <f>$K168*'Input and Output'!$C$30/SUM($K$2:$K$366)</f>
        <v>0.30518725555424964</v>
      </c>
    </row>
    <row r="169" spans="1:12" x14ac:dyDescent="0.25">
      <c r="A169" s="18">
        <f t="shared" si="14"/>
        <v>42537</v>
      </c>
      <c r="B169" s="6">
        <f>'Input and Output'!C202</f>
        <v>14.8</v>
      </c>
      <c r="C169" s="6">
        <f t="shared" si="10"/>
        <v>5</v>
      </c>
      <c r="D169" s="27">
        <f>IF($C169&lt;6,Lin_parameters_wd!B$9,Lin_parameters_wknd!B$10)</f>
        <v>1.771938814155029</v>
      </c>
      <c r="E169" s="24">
        <f>IF($C169&lt;6,Lin_parameters_wd!C$9,Lin_parameters_wknd!C$10)</f>
        <v>-9.5984753200240996E-2</v>
      </c>
      <c r="F169" s="24">
        <f>IF($C169&lt;6,Lin_parameters_wd!D$9,Lin_parameters_wknd!D$10)</f>
        <v>0.40699471377216029</v>
      </c>
      <c r="G169" s="24">
        <f>IF($C169&lt;6,Lin_parameters_wd!E$9,Lin_parameters_wknd!E$10)</f>
        <v>-1.2756454396407539E-2</v>
      </c>
      <c r="H169" s="31">
        <f>IF($C169&lt;6,Lin_parameters_wd!F$9,Lin_parameters_wknd!F$10)</f>
        <v>16.399999999999999</v>
      </c>
      <c r="I169" s="11">
        <f t="shared" si="11"/>
        <v>1.771938814155029</v>
      </c>
      <c r="J169" s="14">
        <f t="shared" si="12"/>
        <v>-9.5984753200240996E-2</v>
      </c>
      <c r="K169" s="11">
        <f t="shared" si="13"/>
        <v>0.35136446679146216</v>
      </c>
      <c r="L169" s="31">
        <f>$K169*'Input and Output'!$C$30/SUM($K$2:$K$366)</f>
        <v>0.377344610400071</v>
      </c>
    </row>
    <row r="170" spans="1:12" x14ac:dyDescent="0.25">
      <c r="A170" s="18">
        <f t="shared" si="14"/>
        <v>42538</v>
      </c>
      <c r="B170" s="6">
        <f>'Input and Output'!C203</f>
        <v>16</v>
      </c>
      <c r="C170" s="6">
        <f t="shared" si="10"/>
        <v>6</v>
      </c>
      <c r="D170" s="27">
        <f>IF($C170&lt;6,Lin_parameters_wd!B$9,Lin_parameters_wknd!B$10)</f>
        <v>1.31124751273035</v>
      </c>
      <c r="E170" s="24">
        <f>IF($C170&lt;6,Lin_parameters_wd!C$9,Lin_parameters_wknd!C$10)</f>
        <v>-7.5310765362349638E-2</v>
      </c>
      <c r="F170" s="24">
        <f>IF($C170&lt;6,Lin_parameters_wd!D$9,Lin_parameters_wknd!D$10)</f>
        <v>0.29524473618599389</v>
      </c>
      <c r="G170" s="24">
        <f>IF($C170&lt;6,Lin_parameters_wd!E$9,Lin_parameters_wknd!E$10)</f>
        <v>-9.762199133681506E-3</v>
      </c>
      <c r="H170" s="31">
        <f>IF($C170&lt;6,Lin_parameters_wd!F$9,Lin_parameters_wknd!F$10)</f>
        <v>15.5</v>
      </c>
      <c r="I170" s="11">
        <f t="shared" si="11"/>
        <v>0.29524473618599389</v>
      </c>
      <c r="J170" s="14">
        <f t="shared" si="12"/>
        <v>-9.762199133681506E-3</v>
      </c>
      <c r="K170" s="11">
        <f t="shared" si="13"/>
        <v>0.1390495500470898</v>
      </c>
      <c r="L170" s="31">
        <f>$K170*'Input and Output'!$C$30/SUM($K$2:$K$366)</f>
        <v>0.14933097466558973</v>
      </c>
    </row>
    <row r="171" spans="1:12" x14ac:dyDescent="0.25">
      <c r="A171" s="18">
        <f t="shared" si="14"/>
        <v>42539</v>
      </c>
      <c r="B171" s="6">
        <f>'Input and Output'!C204</f>
        <v>16.399999999999999</v>
      </c>
      <c r="C171" s="6">
        <f t="shared" si="10"/>
        <v>7</v>
      </c>
      <c r="D171" s="27">
        <f>IF($C171&lt;6,Lin_parameters_wd!B$9,Lin_parameters_wknd!B$10)</f>
        <v>1.31124751273035</v>
      </c>
      <c r="E171" s="24">
        <f>IF($C171&lt;6,Lin_parameters_wd!C$9,Lin_parameters_wknd!C$10)</f>
        <v>-7.5310765362349638E-2</v>
      </c>
      <c r="F171" s="24">
        <f>IF($C171&lt;6,Lin_parameters_wd!D$9,Lin_parameters_wknd!D$10)</f>
        <v>0.29524473618599389</v>
      </c>
      <c r="G171" s="24">
        <f>IF($C171&lt;6,Lin_parameters_wd!E$9,Lin_parameters_wknd!E$10)</f>
        <v>-9.762199133681506E-3</v>
      </c>
      <c r="H171" s="31">
        <f>IF($C171&lt;6,Lin_parameters_wd!F$9,Lin_parameters_wknd!F$10)</f>
        <v>15.5</v>
      </c>
      <c r="I171" s="11">
        <f t="shared" si="11"/>
        <v>0.29524473618599389</v>
      </c>
      <c r="J171" s="14">
        <f t="shared" si="12"/>
        <v>-9.762199133681506E-3</v>
      </c>
      <c r="K171" s="11">
        <f t="shared" si="13"/>
        <v>0.13514467039361722</v>
      </c>
      <c r="L171" s="31">
        <f>$K171*'Input and Output'!$C$30/SUM($K$2:$K$366)</f>
        <v>0.1451373653773366</v>
      </c>
    </row>
    <row r="172" spans="1:12" x14ac:dyDescent="0.25">
      <c r="A172" s="18">
        <f t="shared" si="14"/>
        <v>42540</v>
      </c>
      <c r="B172" s="6">
        <f>'Input and Output'!C205</f>
        <v>14.9</v>
      </c>
      <c r="C172" s="6">
        <f t="shared" si="10"/>
        <v>1</v>
      </c>
      <c r="D172" s="27">
        <f>IF($C172&lt;6,Lin_parameters_wd!B$9,Lin_parameters_wknd!B$10)</f>
        <v>1.771938814155029</v>
      </c>
      <c r="E172" s="24">
        <f>IF($C172&lt;6,Lin_parameters_wd!C$9,Lin_parameters_wknd!C$10)</f>
        <v>-9.5984753200240996E-2</v>
      </c>
      <c r="F172" s="24">
        <f>IF($C172&lt;6,Lin_parameters_wd!D$9,Lin_parameters_wknd!D$10)</f>
        <v>0.40699471377216029</v>
      </c>
      <c r="G172" s="24">
        <f>IF($C172&lt;6,Lin_parameters_wd!E$9,Lin_parameters_wknd!E$10)</f>
        <v>-1.2756454396407539E-2</v>
      </c>
      <c r="H172" s="31">
        <f>IF($C172&lt;6,Lin_parameters_wd!F$9,Lin_parameters_wknd!F$10)</f>
        <v>16.399999999999999</v>
      </c>
      <c r="I172" s="11">
        <f t="shared" si="11"/>
        <v>1.771938814155029</v>
      </c>
      <c r="J172" s="14">
        <f t="shared" si="12"/>
        <v>-9.5984753200240996E-2</v>
      </c>
      <c r="K172" s="11">
        <f t="shared" si="13"/>
        <v>0.34176599147143816</v>
      </c>
      <c r="L172" s="31">
        <f>$K172*'Input and Output'!$C$30/SUM($K$2:$K$366)</f>
        <v>0.36703641685066801</v>
      </c>
    </row>
    <row r="173" spans="1:12" x14ac:dyDescent="0.25">
      <c r="A173" s="18">
        <f t="shared" si="14"/>
        <v>42541</v>
      </c>
      <c r="B173" s="6">
        <f>'Input and Output'!C206</f>
        <v>15.7</v>
      </c>
      <c r="C173" s="6">
        <f t="shared" si="10"/>
        <v>2</v>
      </c>
      <c r="D173" s="27">
        <f>IF($C173&lt;6,Lin_parameters_wd!B$9,Lin_parameters_wknd!B$10)</f>
        <v>1.771938814155029</v>
      </c>
      <c r="E173" s="24">
        <f>IF($C173&lt;6,Lin_parameters_wd!C$9,Lin_parameters_wknd!C$10)</f>
        <v>-9.5984753200240996E-2</v>
      </c>
      <c r="F173" s="24">
        <f>IF($C173&lt;6,Lin_parameters_wd!D$9,Lin_parameters_wknd!D$10)</f>
        <v>0.40699471377216029</v>
      </c>
      <c r="G173" s="24">
        <f>IF($C173&lt;6,Lin_parameters_wd!E$9,Lin_parameters_wknd!E$10)</f>
        <v>-1.2756454396407539E-2</v>
      </c>
      <c r="H173" s="31">
        <f>IF($C173&lt;6,Lin_parameters_wd!F$9,Lin_parameters_wknd!F$10)</f>
        <v>16.399999999999999</v>
      </c>
      <c r="I173" s="11">
        <f t="shared" si="11"/>
        <v>1.771938814155029</v>
      </c>
      <c r="J173" s="14">
        <f t="shared" si="12"/>
        <v>-9.5984753200240996E-2</v>
      </c>
      <c r="K173" s="11">
        <f t="shared" si="13"/>
        <v>0.26497818891124547</v>
      </c>
      <c r="L173" s="31">
        <f>$K173*'Input and Output'!$C$30/SUM($K$2:$K$366)</f>
        <v>0.28457086845544383</v>
      </c>
    </row>
    <row r="174" spans="1:12" x14ac:dyDescent="0.25">
      <c r="A174" s="18">
        <f t="shared" si="14"/>
        <v>42542</v>
      </c>
      <c r="B174" s="6">
        <f>'Input and Output'!C207</f>
        <v>19.100000000000001</v>
      </c>
      <c r="C174" s="6">
        <f t="shared" si="10"/>
        <v>3</v>
      </c>
      <c r="D174" s="27">
        <f>IF($C174&lt;6,Lin_parameters_wd!B$9,Lin_parameters_wknd!B$10)</f>
        <v>1.771938814155029</v>
      </c>
      <c r="E174" s="24">
        <f>IF($C174&lt;6,Lin_parameters_wd!C$9,Lin_parameters_wknd!C$10)</f>
        <v>-9.5984753200240996E-2</v>
      </c>
      <c r="F174" s="24">
        <f>IF($C174&lt;6,Lin_parameters_wd!D$9,Lin_parameters_wknd!D$10)</f>
        <v>0.40699471377216029</v>
      </c>
      <c r="G174" s="24">
        <f>IF($C174&lt;6,Lin_parameters_wd!E$9,Lin_parameters_wknd!E$10)</f>
        <v>-1.2756454396407539E-2</v>
      </c>
      <c r="H174" s="31">
        <f>IF($C174&lt;6,Lin_parameters_wd!F$9,Lin_parameters_wknd!F$10)</f>
        <v>16.399999999999999</v>
      </c>
      <c r="I174" s="11">
        <f t="shared" si="11"/>
        <v>0.40699471377216029</v>
      </c>
      <c r="J174" s="14">
        <f t="shared" si="12"/>
        <v>-1.2756454396407539E-2</v>
      </c>
      <c r="K174" s="11">
        <f t="shared" si="13"/>
        <v>0.16334643480077626</v>
      </c>
      <c r="L174" s="31">
        <f>$K174*'Input and Output'!$C$30/SUM($K$2:$K$366)</f>
        <v>0.17542438870667629</v>
      </c>
    </row>
    <row r="175" spans="1:12" x14ac:dyDescent="0.25">
      <c r="A175" s="18">
        <f t="shared" si="14"/>
        <v>42543</v>
      </c>
      <c r="B175" s="6">
        <f>'Input and Output'!C208</f>
        <v>22.2</v>
      </c>
      <c r="C175" s="6">
        <f t="shared" si="10"/>
        <v>4</v>
      </c>
      <c r="D175" s="27">
        <f>IF($C175&lt;6,Lin_parameters_wd!B$9,Lin_parameters_wknd!B$10)</f>
        <v>1.771938814155029</v>
      </c>
      <c r="E175" s="24">
        <f>IF($C175&lt;6,Lin_parameters_wd!C$9,Lin_parameters_wknd!C$10)</f>
        <v>-9.5984753200240996E-2</v>
      </c>
      <c r="F175" s="24">
        <f>IF($C175&lt;6,Lin_parameters_wd!D$9,Lin_parameters_wknd!D$10)</f>
        <v>0.40699471377216029</v>
      </c>
      <c r="G175" s="24">
        <f>IF($C175&lt;6,Lin_parameters_wd!E$9,Lin_parameters_wknd!E$10)</f>
        <v>-1.2756454396407539E-2</v>
      </c>
      <c r="H175" s="31">
        <f>IF($C175&lt;6,Lin_parameters_wd!F$9,Lin_parameters_wknd!F$10)</f>
        <v>16.399999999999999</v>
      </c>
      <c r="I175" s="11">
        <f t="shared" si="11"/>
        <v>0.40699471377216029</v>
      </c>
      <c r="J175" s="14">
        <f t="shared" si="12"/>
        <v>-1.2756454396407539E-2</v>
      </c>
      <c r="K175" s="11">
        <f t="shared" si="13"/>
        <v>0.12380142617191292</v>
      </c>
      <c r="L175" s="31">
        <f>$K175*'Input and Output'!$C$30/SUM($K$2:$K$366)</f>
        <v>0.1329553934477383</v>
      </c>
    </row>
    <row r="176" spans="1:12" x14ac:dyDescent="0.25">
      <c r="A176" s="18">
        <f t="shared" si="14"/>
        <v>42544</v>
      </c>
      <c r="B176" s="6">
        <f>'Input and Output'!C209</f>
        <v>26.3</v>
      </c>
      <c r="C176" s="6">
        <f t="shared" si="10"/>
        <v>5</v>
      </c>
      <c r="D176" s="27">
        <f>IF($C176&lt;6,Lin_parameters_wd!B$9,Lin_parameters_wknd!B$10)</f>
        <v>1.771938814155029</v>
      </c>
      <c r="E176" s="24">
        <f>IF($C176&lt;6,Lin_parameters_wd!C$9,Lin_parameters_wknd!C$10)</f>
        <v>-9.5984753200240996E-2</v>
      </c>
      <c r="F176" s="24">
        <f>IF($C176&lt;6,Lin_parameters_wd!D$9,Lin_parameters_wknd!D$10)</f>
        <v>0.40699471377216029</v>
      </c>
      <c r="G176" s="24">
        <f>IF($C176&lt;6,Lin_parameters_wd!E$9,Lin_parameters_wknd!E$10)</f>
        <v>-1.2756454396407539E-2</v>
      </c>
      <c r="H176" s="31">
        <f>IF($C176&lt;6,Lin_parameters_wd!F$9,Lin_parameters_wknd!F$10)</f>
        <v>16.399999999999999</v>
      </c>
      <c r="I176" s="11">
        <f t="shared" si="11"/>
        <v>0.40699471377216029</v>
      </c>
      <c r="J176" s="14">
        <f t="shared" si="12"/>
        <v>-1.2756454396407539E-2</v>
      </c>
      <c r="K176" s="11">
        <f t="shared" si="13"/>
        <v>7.1499963146641976E-2</v>
      </c>
      <c r="L176" s="31">
        <f>$K176*'Input and Output'!$C$30/SUM($K$2:$K$366)</f>
        <v>7.6786722298820234E-2</v>
      </c>
    </row>
    <row r="177" spans="1:12" x14ac:dyDescent="0.25">
      <c r="A177" s="18">
        <f t="shared" si="14"/>
        <v>42545</v>
      </c>
      <c r="B177" s="6">
        <f>'Input and Output'!C210</f>
        <v>24.4</v>
      </c>
      <c r="C177" s="6">
        <f t="shared" si="10"/>
        <v>6</v>
      </c>
      <c r="D177" s="27">
        <f>IF($C177&lt;6,Lin_parameters_wd!B$9,Lin_parameters_wknd!B$10)</f>
        <v>1.31124751273035</v>
      </c>
      <c r="E177" s="24">
        <f>IF($C177&lt;6,Lin_parameters_wd!C$9,Lin_parameters_wknd!C$10)</f>
        <v>-7.5310765362349638E-2</v>
      </c>
      <c r="F177" s="24">
        <f>IF($C177&lt;6,Lin_parameters_wd!D$9,Lin_parameters_wknd!D$10)</f>
        <v>0.29524473618599389</v>
      </c>
      <c r="G177" s="24">
        <f>IF($C177&lt;6,Lin_parameters_wd!E$9,Lin_parameters_wknd!E$10)</f>
        <v>-9.762199133681506E-3</v>
      </c>
      <c r="H177" s="31">
        <f>IF($C177&lt;6,Lin_parameters_wd!F$9,Lin_parameters_wknd!F$10)</f>
        <v>15.5</v>
      </c>
      <c r="I177" s="11">
        <f t="shared" si="11"/>
        <v>0.29524473618599389</v>
      </c>
      <c r="J177" s="14">
        <f t="shared" si="12"/>
        <v>-9.762199133681506E-3</v>
      </c>
      <c r="K177" s="11">
        <f t="shared" si="13"/>
        <v>5.7047077324165169E-2</v>
      </c>
      <c r="L177" s="31">
        <f>$K177*'Input and Output'!$C$30/SUM($K$2:$K$366)</f>
        <v>6.1265179612274047E-2</v>
      </c>
    </row>
    <row r="178" spans="1:12" x14ac:dyDescent="0.25">
      <c r="A178" s="18">
        <f t="shared" si="14"/>
        <v>42546</v>
      </c>
      <c r="B178" s="6">
        <f>'Input and Output'!C211</f>
        <v>19.2</v>
      </c>
      <c r="C178" s="6">
        <f t="shared" si="10"/>
        <v>7</v>
      </c>
      <c r="D178" s="27">
        <f>IF($C178&lt;6,Lin_parameters_wd!B$9,Lin_parameters_wknd!B$10)</f>
        <v>1.31124751273035</v>
      </c>
      <c r="E178" s="24">
        <f>IF($C178&lt;6,Lin_parameters_wd!C$9,Lin_parameters_wknd!C$10)</f>
        <v>-7.5310765362349638E-2</v>
      </c>
      <c r="F178" s="24">
        <f>IF($C178&lt;6,Lin_parameters_wd!D$9,Lin_parameters_wknd!D$10)</f>
        <v>0.29524473618599389</v>
      </c>
      <c r="G178" s="24">
        <f>IF($C178&lt;6,Lin_parameters_wd!E$9,Lin_parameters_wknd!E$10)</f>
        <v>-9.762199133681506E-3</v>
      </c>
      <c r="H178" s="31">
        <f>IF($C178&lt;6,Lin_parameters_wd!F$9,Lin_parameters_wknd!F$10)</f>
        <v>15.5</v>
      </c>
      <c r="I178" s="11">
        <f t="shared" si="11"/>
        <v>0.29524473618599389</v>
      </c>
      <c r="J178" s="14">
        <f t="shared" si="12"/>
        <v>-9.762199133681506E-3</v>
      </c>
      <c r="K178" s="11">
        <f t="shared" si="13"/>
        <v>0.10781051281930898</v>
      </c>
      <c r="L178" s="31">
        <f>$K178*'Input and Output'!$C$30/SUM($K$2:$K$366)</f>
        <v>0.11578210035956468</v>
      </c>
    </row>
    <row r="179" spans="1:12" x14ac:dyDescent="0.25">
      <c r="A179" s="18">
        <f t="shared" si="14"/>
        <v>42547</v>
      </c>
      <c r="B179" s="6">
        <f>'Input and Output'!C212</f>
        <v>17.600000000000001</v>
      </c>
      <c r="C179" s="6">
        <f t="shared" si="10"/>
        <v>1</v>
      </c>
      <c r="D179" s="27">
        <f>IF($C179&lt;6,Lin_parameters_wd!B$9,Lin_parameters_wknd!B$10)</f>
        <v>1.771938814155029</v>
      </c>
      <c r="E179" s="24">
        <f>IF($C179&lt;6,Lin_parameters_wd!C$9,Lin_parameters_wknd!C$10)</f>
        <v>-9.5984753200240996E-2</v>
      </c>
      <c r="F179" s="24">
        <f>IF($C179&lt;6,Lin_parameters_wd!D$9,Lin_parameters_wknd!D$10)</f>
        <v>0.40699471377216029</v>
      </c>
      <c r="G179" s="24">
        <f>IF($C179&lt;6,Lin_parameters_wd!E$9,Lin_parameters_wknd!E$10)</f>
        <v>-1.2756454396407539E-2</v>
      </c>
      <c r="H179" s="31">
        <f>IF($C179&lt;6,Lin_parameters_wd!F$9,Lin_parameters_wknd!F$10)</f>
        <v>16.399999999999999</v>
      </c>
      <c r="I179" s="11">
        <f t="shared" si="11"/>
        <v>0.40699471377216029</v>
      </c>
      <c r="J179" s="14">
        <f t="shared" si="12"/>
        <v>-1.2756454396407539E-2</v>
      </c>
      <c r="K179" s="11">
        <f t="shared" si="13"/>
        <v>0.18248111639538758</v>
      </c>
      <c r="L179" s="31">
        <f>$K179*'Input and Output'!$C$30/SUM($K$2:$K$366)</f>
        <v>0.19597390254164632</v>
      </c>
    </row>
    <row r="180" spans="1:12" x14ac:dyDescent="0.25">
      <c r="A180" s="18">
        <f t="shared" si="14"/>
        <v>42548</v>
      </c>
      <c r="B180" s="6">
        <f>'Input and Output'!C213</f>
        <v>16.5</v>
      </c>
      <c r="C180" s="6">
        <f t="shared" si="10"/>
        <v>2</v>
      </c>
      <c r="D180" s="27">
        <f>IF($C180&lt;6,Lin_parameters_wd!B$9,Lin_parameters_wknd!B$10)</f>
        <v>1.771938814155029</v>
      </c>
      <c r="E180" s="24">
        <f>IF($C180&lt;6,Lin_parameters_wd!C$9,Lin_parameters_wknd!C$10)</f>
        <v>-9.5984753200240996E-2</v>
      </c>
      <c r="F180" s="24">
        <f>IF($C180&lt;6,Lin_parameters_wd!D$9,Lin_parameters_wknd!D$10)</f>
        <v>0.40699471377216029</v>
      </c>
      <c r="G180" s="24">
        <f>IF($C180&lt;6,Lin_parameters_wd!E$9,Lin_parameters_wknd!E$10)</f>
        <v>-1.2756454396407539E-2</v>
      </c>
      <c r="H180" s="31">
        <f>IF($C180&lt;6,Lin_parameters_wd!F$9,Lin_parameters_wknd!F$10)</f>
        <v>16.399999999999999</v>
      </c>
      <c r="I180" s="11">
        <f t="shared" si="11"/>
        <v>0.40699471377216029</v>
      </c>
      <c r="J180" s="14">
        <f t="shared" si="12"/>
        <v>-1.2756454396407539E-2</v>
      </c>
      <c r="K180" s="11">
        <f t="shared" si="13"/>
        <v>0.19651321623143589</v>
      </c>
      <c r="L180" s="31">
        <f>$K180*'Input and Output'!$C$30/SUM($K$2:$K$366)</f>
        <v>0.21104354602062436</v>
      </c>
    </row>
    <row r="181" spans="1:12" x14ac:dyDescent="0.25">
      <c r="A181" s="18">
        <f t="shared" si="14"/>
        <v>42549</v>
      </c>
      <c r="B181" s="6">
        <f>'Input and Output'!C214</f>
        <v>18.600000000000001</v>
      </c>
      <c r="C181" s="6">
        <f t="shared" si="10"/>
        <v>3</v>
      </c>
      <c r="D181" s="27">
        <f>IF($C181&lt;6,Lin_parameters_wd!B$9,Lin_parameters_wknd!B$10)</f>
        <v>1.771938814155029</v>
      </c>
      <c r="E181" s="24">
        <f>IF($C181&lt;6,Lin_parameters_wd!C$9,Lin_parameters_wknd!C$10)</f>
        <v>-9.5984753200240996E-2</v>
      </c>
      <c r="F181" s="24">
        <f>IF($C181&lt;6,Lin_parameters_wd!D$9,Lin_parameters_wknd!D$10)</f>
        <v>0.40699471377216029</v>
      </c>
      <c r="G181" s="24">
        <f>IF($C181&lt;6,Lin_parameters_wd!E$9,Lin_parameters_wknd!E$10)</f>
        <v>-1.2756454396407539E-2</v>
      </c>
      <c r="H181" s="31">
        <f>IF($C181&lt;6,Lin_parameters_wd!F$9,Lin_parameters_wknd!F$10)</f>
        <v>16.399999999999999</v>
      </c>
      <c r="I181" s="11">
        <f t="shared" si="11"/>
        <v>0.40699471377216029</v>
      </c>
      <c r="J181" s="14">
        <f t="shared" si="12"/>
        <v>-1.2756454396407539E-2</v>
      </c>
      <c r="K181" s="11">
        <f t="shared" si="13"/>
        <v>0.16972466199898004</v>
      </c>
      <c r="L181" s="31">
        <f>$K181*'Input and Output'!$C$30/SUM($K$2:$K$366)</f>
        <v>0.18227422665166632</v>
      </c>
    </row>
    <row r="182" spans="1:12" x14ac:dyDescent="0.25">
      <c r="A182" s="18">
        <f t="shared" si="14"/>
        <v>42550</v>
      </c>
      <c r="B182" s="6">
        <f>'Input and Output'!C215</f>
        <v>20.5</v>
      </c>
      <c r="C182" s="6">
        <f t="shared" si="10"/>
        <v>4</v>
      </c>
      <c r="D182" s="27">
        <f>IF($C182&lt;6,Lin_parameters_wd!B$9,Lin_parameters_wknd!B$10)</f>
        <v>1.771938814155029</v>
      </c>
      <c r="E182" s="24">
        <f>IF($C182&lt;6,Lin_parameters_wd!C$9,Lin_parameters_wknd!C$10)</f>
        <v>-9.5984753200240996E-2</v>
      </c>
      <c r="F182" s="24">
        <f>IF($C182&lt;6,Lin_parameters_wd!D$9,Lin_parameters_wknd!D$10)</f>
        <v>0.40699471377216029</v>
      </c>
      <c r="G182" s="24">
        <f>IF($C182&lt;6,Lin_parameters_wd!E$9,Lin_parameters_wknd!E$10)</f>
        <v>-1.2756454396407539E-2</v>
      </c>
      <c r="H182" s="31">
        <f>IF($C182&lt;6,Lin_parameters_wd!F$9,Lin_parameters_wknd!F$10)</f>
        <v>16.399999999999999</v>
      </c>
      <c r="I182" s="11">
        <f t="shared" si="11"/>
        <v>0.40699471377216029</v>
      </c>
      <c r="J182" s="14">
        <f t="shared" si="12"/>
        <v>-1.2756454396407539E-2</v>
      </c>
      <c r="K182" s="11">
        <f t="shared" si="13"/>
        <v>0.14548739864580573</v>
      </c>
      <c r="L182" s="31">
        <f>$K182*'Input and Output'!$C$30/SUM($K$2:$K$366)</f>
        <v>0.1562448424607043</v>
      </c>
    </row>
    <row r="183" spans="1:12" x14ac:dyDescent="0.25">
      <c r="A183" s="18">
        <f t="shared" si="14"/>
        <v>42551</v>
      </c>
      <c r="B183" s="6">
        <f>'Input and Output'!C216</f>
        <v>19.100000000000001</v>
      </c>
      <c r="C183" s="6">
        <f t="shared" si="10"/>
        <v>5</v>
      </c>
      <c r="D183" s="27">
        <f>IF($C183&lt;6,Lin_parameters_wd!B$9,Lin_parameters_wknd!B$10)</f>
        <v>1.771938814155029</v>
      </c>
      <c r="E183" s="24">
        <f>IF($C183&lt;6,Lin_parameters_wd!C$9,Lin_parameters_wknd!C$10)</f>
        <v>-9.5984753200240996E-2</v>
      </c>
      <c r="F183" s="24">
        <f>IF($C183&lt;6,Lin_parameters_wd!D$9,Lin_parameters_wknd!D$10)</f>
        <v>0.40699471377216029</v>
      </c>
      <c r="G183" s="24">
        <f>IF($C183&lt;6,Lin_parameters_wd!E$9,Lin_parameters_wknd!E$10)</f>
        <v>-1.2756454396407539E-2</v>
      </c>
      <c r="H183" s="31">
        <f>IF($C183&lt;6,Lin_parameters_wd!F$9,Lin_parameters_wknd!F$10)</f>
        <v>16.399999999999999</v>
      </c>
      <c r="I183" s="11">
        <f t="shared" si="11"/>
        <v>0.40699471377216029</v>
      </c>
      <c r="J183" s="14">
        <f t="shared" si="12"/>
        <v>-1.2756454396407539E-2</v>
      </c>
      <c r="K183" s="11">
        <f t="shared" si="13"/>
        <v>0.16334643480077626</v>
      </c>
      <c r="L183" s="31">
        <f>$K183*'Input and Output'!$C$30/SUM($K$2:$K$366)</f>
        <v>0.17542438870667629</v>
      </c>
    </row>
    <row r="184" spans="1:12" x14ac:dyDescent="0.25">
      <c r="A184" s="18">
        <f t="shared" si="14"/>
        <v>42552</v>
      </c>
      <c r="B184" s="6">
        <f>'Input and Output'!C217</f>
        <v>21</v>
      </c>
      <c r="C184" s="6">
        <f t="shared" si="10"/>
        <v>6</v>
      </c>
      <c r="D184" s="27">
        <f>IF($C184&lt;6,Lin_parameters_wd!B$9,Lin_parameters_wknd!B$10)</f>
        <v>1.31124751273035</v>
      </c>
      <c r="E184" s="24">
        <f>IF($C184&lt;6,Lin_parameters_wd!C$9,Lin_parameters_wknd!C$10)</f>
        <v>-7.5310765362349638E-2</v>
      </c>
      <c r="F184" s="24">
        <f>IF($C184&lt;6,Lin_parameters_wd!D$9,Lin_parameters_wknd!D$10)</f>
        <v>0.29524473618599389</v>
      </c>
      <c r="G184" s="24">
        <f>IF($C184&lt;6,Lin_parameters_wd!E$9,Lin_parameters_wknd!E$10)</f>
        <v>-9.762199133681506E-3</v>
      </c>
      <c r="H184" s="31">
        <f>IF($C184&lt;6,Lin_parameters_wd!F$9,Lin_parameters_wknd!F$10)</f>
        <v>15.5</v>
      </c>
      <c r="I184" s="11">
        <f t="shared" si="11"/>
        <v>0.29524473618599389</v>
      </c>
      <c r="J184" s="14">
        <f t="shared" si="12"/>
        <v>-9.762199133681506E-3</v>
      </c>
      <c r="K184" s="11">
        <f t="shared" si="13"/>
        <v>9.0238554378682279E-2</v>
      </c>
      <c r="L184" s="31">
        <f>$K184*'Input and Output'!$C$30/SUM($K$2:$K$366)</f>
        <v>9.6910858562425622E-2</v>
      </c>
    </row>
    <row r="185" spans="1:12" x14ac:dyDescent="0.25">
      <c r="A185" s="18">
        <f t="shared" si="14"/>
        <v>42553</v>
      </c>
      <c r="B185" s="6">
        <f>'Input and Output'!C218</f>
        <v>16.600000000000001</v>
      </c>
      <c r="C185" s="6">
        <f t="shared" si="10"/>
        <v>7</v>
      </c>
      <c r="D185" s="27">
        <f>IF($C185&lt;6,Lin_parameters_wd!B$9,Lin_parameters_wknd!B$10)</f>
        <v>1.31124751273035</v>
      </c>
      <c r="E185" s="24">
        <f>IF($C185&lt;6,Lin_parameters_wd!C$9,Lin_parameters_wknd!C$10)</f>
        <v>-7.5310765362349638E-2</v>
      </c>
      <c r="F185" s="24">
        <f>IF($C185&lt;6,Lin_parameters_wd!D$9,Lin_parameters_wknd!D$10)</f>
        <v>0.29524473618599389</v>
      </c>
      <c r="G185" s="24">
        <f>IF($C185&lt;6,Lin_parameters_wd!E$9,Lin_parameters_wknd!E$10)</f>
        <v>-9.762199133681506E-3</v>
      </c>
      <c r="H185" s="31">
        <f>IF($C185&lt;6,Lin_parameters_wd!F$9,Lin_parameters_wknd!F$10)</f>
        <v>15.5</v>
      </c>
      <c r="I185" s="11">
        <f t="shared" si="11"/>
        <v>0.29524473618599389</v>
      </c>
      <c r="J185" s="14">
        <f t="shared" si="12"/>
        <v>-9.762199133681506E-3</v>
      </c>
      <c r="K185" s="11">
        <f t="shared" si="13"/>
        <v>0.13319223056688087</v>
      </c>
      <c r="L185" s="31">
        <f>$K185*'Input and Output'!$C$30/SUM($K$2:$K$366)</f>
        <v>0.14304056073321</v>
      </c>
    </row>
    <row r="186" spans="1:12" x14ac:dyDescent="0.25">
      <c r="A186" s="18">
        <f t="shared" si="14"/>
        <v>42554</v>
      </c>
      <c r="B186" s="6">
        <f>'Input and Output'!C219</f>
        <v>15.2</v>
      </c>
      <c r="C186" s="6">
        <f t="shared" si="10"/>
        <v>1</v>
      </c>
      <c r="D186" s="27">
        <f>IF($C186&lt;6,Lin_parameters_wd!B$9,Lin_parameters_wknd!B$10)</f>
        <v>1.771938814155029</v>
      </c>
      <c r="E186" s="24">
        <f>IF($C186&lt;6,Lin_parameters_wd!C$9,Lin_parameters_wknd!C$10)</f>
        <v>-9.5984753200240996E-2</v>
      </c>
      <c r="F186" s="24">
        <f>IF($C186&lt;6,Lin_parameters_wd!D$9,Lin_parameters_wknd!D$10)</f>
        <v>0.40699471377216029</v>
      </c>
      <c r="G186" s="24">
        <f>IF($C186&lt;6,Lin_parameters_wd!E$9,Lin_parameters_wknd!E$10)</f>
        <v>-1.2756454396407539E-2</v>
      </c>
      <c r="H186" s="31">
        <f>IF($C186&lt;6,Lin_parameters_wd!F$9,Lin_parameters_wknd!F$10)</f>
        <v>16.399999999999999</v>
      </c>
      <c r="I186" s="11">
        <f t="shared" si="11"/>
        <v>1.771938814155029</v>
      </c>
      <c r="J186" s="14">
        <f t="shared" si="12"/>
        <v>-9.5984753200240996E-2</v>
      </c>
      <c r="K186" s="11">
        <f t="shared" si="13"/>
        <v>0.31297056551136593</v>
      </c>
      <c r="L186" s="31">
        <f>$K186*'Input and Output'!$C$30/SUM($K$2:$K$366)</f>
        <v>0.33611183620245899</v>
      </c>
    </row>
    <row r="187" spans="1:12" x14ac:dyDescent="0.25">
      <c r="A187" s="18">
        <f t="shared" si="14"/>
        <v>42555</v>
      </c>
      <c r="B187" s="6">
        <f>'Input and Output'!C220</f>
        <v>17.600000000000001</v>
      </c>
      <c r="C187" s="6">
        <f t="shared" si="10"/>
        <v>2</v>
      </c>
      <c r="D187" s="27">
        <f>IF($C187&lt;6,Lin_parameters_wd!B$9,Lin_parameters_wknd!B$10)</f>
        <v>1.771938814155029</v>
      </c>
      <c r="E187" s="24">
        <f>IF($C187&lt;6,Lin_parameters_wd!C$9,Lin_parameters_wknd!C$10)</f>
        <v>-9.5984753200240996E-2</v>
      </c>
      <c r="F187" s="24">
        <f>IF($C187&lt;6,Lin_parameters_wd!D$9,Lin_parameters_wknd!D$10)</f>
        <v>0.40699471377216029</v>
      </c>
      <c r="G187" s="24">
        <f>IF($C187&lt;6,Lin_parameters_wd!E$9,Lin_parameters_wknd!E$10)</f>
        <v>-1.2756454396407539E-2</v>
      </c>
      <c r="H187" s="31">
        <f>IF($C187&lt;6,Lin_parameters_wd!F$9,Lin_parameters_wknd!F$10)</f>
        <v>16.399999999999999</v>
      </c>
      <c r="I187" s="11">
        <f t="shared" si="11"/>
        <v>0.40699471377216029</v>
      </c>
      <c r="J187" s="14">
        <f t="shared" si="12"/>
        <v>-1.2756454396407539E-2</v>
      </c>
      <c r="K187" s="11">
        <f t="shared" si="13"/>
        <v>0.18248111639538758</v>
      </c>
      <c r="L187" s="31">
        <f>$K187*'Input and Output'!$C$30/SUM($K$2:$K$366)</f>
        <v>0.19597390254164632</v>
      </c>
    </row>
    <row r="188" spans="1:12" x14ac:dyDescent="0.25">
      <c r="A188" s="18">
        <f t="shared" si="14"/>
        <v>42556</v>
      </c>
      <c r="B188" s="6">
        <f>'Input and Output'!C221</f>
        <v>18.399999999999999</v>
      </c>
      <c r="C188" s="6">
        <f t="shared" si="10"/>
        <v>3</v>
      </c>
      <c r="D188" s="27">
        <f>IF($C188&lt;6,Lin_parameters_wd!B$9,Lin_parameters_wknd!B$10)</f>
        <v>1.771938814155029</v>
      </c>
      <c r="E188" s="24">
        <f>IF($C188&lt;6,Lin_parameters_wd!C$9,Lin_parameters_wknd!C$10)</f>
        <v>-9.5984753200240996E-2</v>
      </c>
      <c r="F188" s="24">
        <f>IF($C188&lt;6,Lin_parameters_wd!D$9,Lin_parameters_wknd!D$10)</f>
        <v>0.40699471377216029</v>
      </c>
      <c r="G188" s="24">
        <f>IF($C188&lt;6,Lin_parameters_wd!E$9,Lin_parameters_wknd!E$10)</f>
        <v>-1.2756454396407539E-2</v>
      </c>
      <c r="H188" s="31">
        <f>IF($C188&lt;6,Lin_parameters_wd!F$9,Lin_parameters_wknd!F$10)</f>
        <v>16.399999999999999</v>
      </c>
      <c r="I188" s="11">
        <f t="shared" si="11"/>
        <v>0.40699471377216029</v>
      </c>
      <c r="J188" s="14">
        <f t="shared" si="12"/>
        <v>-1.2756454396407539E-2</v>
      </c>
      <c r="K188" s="11">
        <f t="shared" si="13"/>
        <v>0.17227595287826158</v>
      </c>
      <c r="L188" s="31">
        <f>$K188*'Input and Output'!$C$30/SUM($K$2:$K$366)</f>
        <v>0.18501416182966235</v>
      </c>
    </row>
    <row r="189" spans="1:12" x14ac:dyDescent="0.25">
      <c r="A189" s="18">
        <f t="shared" si="14"/>
        <v>42557</v>
      </c>
      <c r="B189" s="6">
        <f>'Input and Output'!C222</f>
        <v>16.600000000000001</v>
      </c>
      <c r="C189" s="6">
        <f t="shared" si="10"/>
        <v>4</v>
      </c>
      <c r="D189" s="27">
        <f>IF($C189&lt;6,Lin_parameters_wd!B$9,Lin_parameters_wknd!B$10)</f>
        <v>1.771938814155029</v>
      </c>
      <c r="E189" s="24">
        <f>IF($C189&lt;6,Lin_parameters_wd!C$9,Lin_parameters_wknd!C$10)</f>
        <v>-9.5984753200240996E-2</v>
      </c>
      <c r="F189" s="24">
        <f>IF($C189&lt;6,Lin_parameters_wd!D$9,Lin_parameters_wknd!D$10)</f>
        <v>0.40699471377216029</v>
      </c>
      <c r="G189" s="24">
        <f>IF($C189&lt;6,Lin_parameters_wd!E$9,Lin_parameters_wknd!E$10)</f>
        <v>-1.2756454396407539E-2</v>
      </c>
      <c r="H189" s="31">
        <f>IF($C189&lt;6,Lin_parameters_wd!F$9,Lin_parameters_wknd!F$10)</f>
        <v>16.399999999999999</v>
      </c>
      <c r="I189" s="11">
        <f t="shared" si="11"/>
        <v>0.40699471377216029</v>
      </c>
      <c r="J189" s="14">
        <f t="shared" si="12"/>
        <v>-1.2756454396407539E-2</v>
      </c>
      <c r="K189" s="11">
        <f t="shared" si="13"/>
        <v>0.19523757079179513</v>
      </c>
      <c r="L189" s="31">
        <f>$K189*'Input and Output'!$C$30/SUM($K$2:$K$366)</f>
        <v>0.20967357843162635</v>
      </c>
    </row>
    <row r="190" spans="1:12" x14ac:dyDescent="0.25">
      <c r="A190" s="18">
        <f t="shared" si="14"/>
        <v>42558</v>
      </c>
      <c r="B190" s="6">
        <f>'Input and Output'!C223</f>
        <v>18.399999999999999</v>
      </c>
      <c r="C190" s="6">
        <f t="shared" si="10"/>
        <v>5</v>
      </c>
      <c r="D190" s="27">
        <f>IF($C190&lt;6,Lin_parameters_wd!B$9,Lin_parameters_wknd!B$10)</f>
        <v>1.771938814155029</v>
      </c>
      <c r="E190" s="24">
        <f>IF($C190&lt;6,Lin_parameters_wd!C$9,Lin_parameters_wknd!C$10)</f>
        <v>-9.5984753200240996E-2</v>
      </c>
      <c r="F190" s="24">
        <f>IF($C190&lt;6,Lin_parameters_wd!D$9,Lin_parameters_wknd!D$10)</f>
        <v>0.40699471377216029</v>
      </c>
      <c r="G190" s="24">
        <f>IF($C190&lt;6,Lin_parameters_wd!E$9,Lin_parameters_wknd!E$10)</f>
        <v>-1.2756454396407539E-2</v>
      </c>
      <c r="H190" s="31">
        <f>IF($C190&lt;6,Lin_parameters_wd!F$9,Lin_parameters_wknd!F$10)</f>
        <v>16.399999999999999</v>
      </c>
      <c r="I190" s="11">
        <f t="shared" si="11"/>
        <v>0.40699471377216029</v>
      </c>
      <c r="J190" s="14">
        <f t="shared" si="12"/>
        <v>-1.2756454396407539E-2</v>
      </c>
      <c r="K190" s="11">
        <f t="shared" si="13"/>
        <v>0.17227595287826158</v>
      </c>
      <c r="L190" s="31">
        <f>$K190*'Input and Output'!$C$30/SUM($K$2:$K$366)</f>
        <v>0.18501416182966235</v>
      </c>
    </row>
    <row r="191" spans="1:12" x14ac:dyDescent="0.25">
      <c r="A191" s="18">
        <f t="shared" si="14"/>
        <v>42559</v>
      </c>
      <c r="B191" s="6">
        <f>'Input and Output'!C224</f>
        <v>20.6</v>
      </c>
      <c r="C191" s="6">
        <f t="shared" si="10"/>
        <v>6</v>
      </c>
      <c r="D191" s="27">
        <f>IF($C191&lt;6,Lin_parameters_wd!B$9,Lin_parameters_wknd!B$10)</f>
        <v>1.31124751273035</v>
      </c>
      <c r="E191" s="24">
        <f>IF($C191&lt;6,Lin_parameters_wd!C$9,Lin_parameters_wknd!C$10)</f>
        <v>-7.5310765362349638E-2</v>
      </c>
      <c r="F191" s="24">
        <f>IF($C191&lt;6,Lin_parameters_wd!D$9,Lin_parameters_wknd!D$10)</f>
        <v>0.29524473618599389</v>
      </c>
      <c r="G191" s="24">
        <f>IF($C191&lt;6,Lin_parameters_wd!E$9,Lin_parameters_wknd!E$10)</f>
        <v>-9.762199133681506E-3</v>
      </c>
      <c r="H191" s="31">
        <f>IF($C191&lt;6,Lin_parameters_wd!F$9,Lin_parameters_wknd!F$10)</f>
        <v>15.5</v>
      </c>
      <c r="I191" s="11">
        <f t="shared" si="11"/>
        <v>0.29524473618599389</v>
      </c>
      <c r="J191" s="14">
        <f t="shared" si="12"/>
        <v>-9.762199133681506E-3</v>
      </c>
      <c r="K191" s="11">
        <f t="shared" si="13"/>
        <v>9.414343403215486E-2</v>
      </c>
      <c r="L191" s="31">
        <f>$K191*'Input and Output'!$C$30/SUM($K$2:$K$366)</f>
        <v>0.10110446785067873</v>
      </c>
    </row>
    <row r="192" spans="1:12" x14ac:dyDescent="0.25">
      <c r="A192" s="18">
        <f t="shared" si="14"/>
        <v>42560</v>
      </c>
      <c r="B192" s="6">
        <f>'Input and Output'!C225</f>
        <v>20.9</v>
      </c>
      <c r="C192" s="6">
        <f t="shared" si="10"/>
        <v>7</v>
      </c>
      <c r="D192" s="27">
        <f>IF($C192&lt;6,Lin_parameters_wd!B$9,Lin_parameters_wknd!B$10)</f>
        <v>1.31124751273035</v>
      </c>
      <c r="E192" s="24">
        <f>IF($C192&lt;6,Lin_parameters_wd!C$9,Lin_parameters_wknd!C$10)</f>
        <v>-7.5310765362349638E-2</v>
      </c>
      <c r="F192" s="24">
        <f>IF($C192&lt;6,Lin_parameters_wd!D$9,Lin_parameters_wknd!D$10)</f>
        <v>0.29524473618599389</v>
      </c>
      <c r="G192" s="24">
        <f>IF($C192&lt;6,Lin_parameters_wd!E$9,Lin_parameters_wknd!E$10)</f>
        <v>-9.762199133681506E-3</v>
      </c>
      <c r="H192" s="31">
        <f>IF($C192&lt;6,Lin_parameters_wd!F$9,Lin_parameters_wknd!F$10)</f>
        <v>15.5</v>
      </c>
      <c r="I192" s="11">
        <f t="shared" si="11"/>
        <v>0.29524473618599389</v>
      </c>
      <c r="J192" s="14">
        <f t="shared" si="12"/>
        <v>-9.762199133681506E-3</v>
      </c>
      <c r="K192" s="11">
        <f t="shared" si="13"/>
        <v>9.1214774292050438E-2</v>
      </c>
      <c r="L192" s="31">
        <f>$K192*'Input and Output'!$C$30/SUM($K$2:$K$366)</f>
        <v>9.7959260884488905E-2</v>
      </c>
    </row>
    <row r="193" spans="1:12" x14ac:dyDescent="0.25">
      <c r="A193" s="18">
        <f t="shared" si="14"/>
        <v>42561</v>
      </c>
      <c r="B193" s="6">
        <f>'Input and Output'!C226</f>
        <v>24</v>
      </c>
      <c r="C193" s="6">
        <f t="shared" si="10"/>
        <v>1</v>
      </c>
      <c r="D193" s="27">
        <f>IF($C193&lt;6,Lin_parameters_wd!B$9,Lin_parameters_wknd!B$10)</f>
        <v>1.771938814155029</v>
      </c>
      <c r="E193" s="24">
        <f>IF($C193&lt;6,Lin_parameters_wd!C$9,Lin_parameters_wknd!C$10)</f>
        <v>-9.5984753200240996E-2</v>
      </c>
      <c r="F193" s="24">
        <f>IF($C193&lt;6,Lin_parameters_wd!D$9,Lin_parameters_wknd!D$10)</f>
        <v>0.40699471377216029</v>
      </c>
      <c r="G193" s="24">
        <f>IF($C193&lt;6,Lin_parameters_wd!E$9,Lin_parameters_wknd!E$10)</f>
        <v>-1.2756454396407539E-2</v>
      </c>
      <c r="H193" s="31">
        <f>IF($C193&lt;6,Lin_parameters_wd!F$9,Lin_parameters_wknd!F$10)</f>
        <v>16.399999999999999</v>
      </c>
      <c r="I193" s="11">
        <f t="shared" si="11"/>
        <v>0.40699471377216029</v>
      </c>
      <c r="J193" s="14">
        <f t="shared" si="12"/>
        <v>-1.2756454396407539E-2</v>
      </c>
      <c r="K193" s="11">
        <f t="shared" si="13"/>
        <v>0.10083980825837935</v>
      </c>
      <c r="L193" s="31">
        <f>$K193*'Input and Output'!$C$30/SUM($K$2:$K$366)</f>
        <v>0.10829597684577429</v>
      </c>
    </row>
    <row r="194" spans="1:12" x14ac:dyDescent="0.25">
      <c r="A194" s="18">
        <f t="shared" si="14"/>
        <v>42562</v>
      </c>
      <c r="B194" s="6">
        <f>'Input and Output'!C227</f>
        <v>23.3</v>
      </c>
      <c r="C194" s="6">
        <f t="shared" ref="C194:C257" si="15">WEEKDAY(A194)</f>
        <v>2</v>
      </c>
      <c r="D194" s="27">
        <f>IF($C194&lt;6,Lin_parameters_wd!B$9,Lin_parameters_wknd!B$10)</f>
        <v>1.771938814155029</v>
      </c>
      <c r="E194" s="24">
        <f>IF($C194&lt;6,Lin_parameters_wd!C$9,Lin_parameters_wknd!C$10)</f>
        <v>-9.5984753200240996E-2</v>
      </c>
      <c r="F194" s="24">
        <f>IF($C194&lt;6,Lin_parameters_wd!D$9,Lin_parameters_wknd!D$10)</f>
        <v>0.40699471377216029</v>
      </c>
      <c r="G194" s="24">
        <f>IF($C194&lt;6,Lin_parameters_wd!E$9,Lin_parameters_wknd!E$10)</f>
        <v>-1.2756454396407539E-2</v>
      </c>
      <c r="H194" s="31">
        <f>IF($C194&lt;6,Lin_parameters_wd!F$9,Lin_parameters_wknd!F$10)</f>
        <v>16.399999999999999</v>
      </c>
      <c r="I194" s="11">
        <f t="shared" si="11"/>
        <v>0.40699471377216029</v>
      </c>
      <c r="J194" s="14">
        <f t="shared" si="12"/>
        <v>-1.2756454396407539E-2</v>
      </c>
      <c r="K194" s="11">
        <f t="shared" si="13"/>
        <v>0.10976932633586461</v>
      </c>
      <c r="L194" s="31">
        <f>$K194*'Input and Output'!$C$30/SUM($K$2:$K$366)</f>
        <v>0.11788574996876029</v>
      </c>
    </row>
    <row r="195" spans="1:12" x14ac:dyDescent="0.25">
      <c r="A195" s="18">
        <f t="shared" si="14"/>
        <v>42563</v>
      </c>
      <c r="B195" s="6">
        <f>'Input and Output'!C228</f>
        <v>20.7</v>
      </c>
      <c r="C195" s="6">
        <f t="shared" si="15"/>
        <v>3</v>
      </c>
      <c r="D195" s="27">
        <f>IF($C195&lt;6,Lin_parameters_wd!B$9,Lin_parameters_wknd!B$10)</f>
        <v>1.771938814155029</v>
      </c>
      <c r="E195" s="24">
        <f>IF($C195&lt;6,Lin_parameters_wd!C$9,Lin_parameters_wknd!C$10)</f>
        <v>-9.5984753200240996E-2</v>
      </c>
      <c r="F195" s="24">
        <f>IF($C195&lt;6,Lin_parameters_wd!D$9,Lin_parameters_wknd!D$10)</f>
        <v>0.40699471377216029</v>
      </c>
      <c r="G195" s="24">
        <f>IF($C195&lt;6,Lin_parameters_wd!E$9,Lin_parameters_wknd!E$10)</f>
        <v>-1.2756454396407539E-2</v>
      </c>
      <c r="H195" s="31">
        <f>IF($C195&lt;6,Lin_parameters_wd!F$9,Lin_parameters_wknd!F$10)</f>
        <v>16.399999999999999</v>
      </c>
      <c r="I195" s="11">
        <f t="shared" ref="I195:I258" si="16">IF($B195&lt;$H195,$D195,$F195)</f>
        <v>0.40699471377216029</v>
      </c>
      <c r="J195" s="14">
        <f t="shared" ref="J195:J258" si="17">IF($B195&lt;$H195,$E195,$G195)</f>
        <v>-1.2756454396407539E-2</v>
      </c>
      <c r="K195" s="11">
        <f t="shared" ref="K195:K258" si="18">MAX($I195+$J195*$B195,0)</f>
        <v>0.14293610776652421</v>
      </c>
      <c r="L195" s="31">
        <f>$K195*'Input and Output'!$C$30/SUM($K$2:$K$366)</f>
        <v>0.1535049072827083</v>
      </c>
    </row>
    <row r="196" spans="1:12" x14ac:dyDescent="0.25">
      <c r="A196" s="18">
        <f t="shared" ref="A196:A259" si="19">A195+1</f>
        <v>42564</v>
      </c>
      <c r="B196" s="6">
        <f>'Input and Output'!C229</f>
        <v>17</v>
      </c>
      <c r="C196" s="6">
        <f t="shared" si="15"/>
        <v>4</v>
      </c>
      <c r="D196" s="27">
        <f>IF($C196&lt;6,Lin_parameters_wd!B$9,Lin_parameters_wknd!B$10)</f>
        <v>1.771938814155029</v>
      </c>
      <c r="E196" s="24">
        <f>IF($C196&lt;6,Lin_parameters_wd!C$9,Lin_parameters_wknd!C$10)</f>
        <v>-9.5984753200240996E-2</v>
      </c>
      <c r="F196" s="24">
        <f>IF($C196&lt;6,Lin_parameters_wd!D$9,Lin_parameters_wknd!D$10)</f>
        <v>0.40699471377216029</v>
      </c>
      <c r="G196" s="24">
        <f>IF($C196&lt;6,Lin_parameters_wd!E$9,Lin_parameters_wknd!E$10)</f>
        <v>-1.2756454396407539E-2</v>
      </c>
      <c r="H196" s="31">
        <f>IF($C196&lt;6,Lin_parameters_wd!F$9,Lin_parameters_wknd!F$10)</f>
        <v>16.399999999999999</v>
      </c>
      <c r="I196" s="11">
        <f t="shared" si="16"/>
        <v>0.40699471377216029</v>
      </c>
      <c r="J196" s="14">
        <f t="shared" si="17"/>
        <v>-1.2756454396407539E-2</v>
      </c>
      <c r="K196" s="11">
        <f t="shared" si="18"/>
        <v>0.19013498903323212</v>
      </c>
      <c r="L196" s="31">
        <f>$K196*'Input and Output'!$C$30/SUM($K$2:$K$366)</f>
        <v>0.20419370807563436</v>
      </c>
    </row>
    <row r="197" spans="1:12" x14ac:dyDescent="0.25">
      <c r="A197" s="18">
        <f t="shared" si="19"/>
        <v>42565</v>
      </c>
      <c r="B197" s="6">
        <f>'Input and Output'!C230</f>
        <v>15.1</v>
      </c>
      <c r="C197" s="6">
        <f t="shared" si="15"/>
        <v>5</v>
      </c>
      <c r="D197" s="27">
        <f>IF($C197&lt;6,Lin_parameters_wd!B$9,Lin_parameters_wknd!B$10)</f>
        <v>1.771938814155029</v>
      </c>
      <c r="E197" s="24">
        <f>IF($C197&lt;6,Lin_parameters_wd!C$9,Lin_parameters_wknd!C$10)</f>
        <v>-9.5984753200240996E-2</v>
      </c>
      <c r="F197" s="24">
        <f>IF($C197&lt;6,Lin_parameters_wd!D$9,Lin_parameters_wknd!D$10)</f>
        <v>0.40699471377216029</v>
      </c>
      <c r="G197" s="24">
        <f>IF($C197&lt;6,Lin_parameters_wd!E$9,Lin_parameters_wknd!E$10)</f>
        <v>-1.2756454396407539E-2</v>
      </c>
      <c r="H197" s="31">
        <f>IF($C197&lt;6,Lin_parameters_wd!F$9,Lin_parameters_wknd!F$10)</f>
        <v>16.399999999999999</v>
      </c>
      <c r="I197" s="11">
        <f t="shared" si="16"/>
        <v>1.771938814155029</v>
      </c>
      <c r="J197" s="14">
        <f t="shared" si="17"/>
        <v>-9.5984753200240996E-2</v>
      </c>
      <c r="K197" s="11">
        <f t="shared" si="18"/>
        <v>0.32256904083138993</v>
      </c>
      <c r="L197" s="31">
        <f>$K197*'Input and Output'!$C$30/SUM($K$2:$K$366)</f>
        <v>0.34642002975186187</v>
      </c>
    </row>
    <row r="198" spans="1:12" x14ac:dyDescent="0.25">
      <c r="A198" s="18">
        <f t="shared" si="19"/>
        <v>42566</v>
      </c>
      <c r="B198" s="6">
        <f>'Input and Output'!C231</f>
        <v>15.9</v>
      </c>
      <c r="C198" s="6">
        <f t="shared" si="15"/>
        <v>6</v>
      </c>
      <c r="D198" s="27">
        <f>IF($C198&lt;6,Lin_parameters_wd!B$9,Lin_parameters_wknd!B$10)</f>
        <v>1.31124751273035</v>
      </c>
      <c r="E198" s="24">
        <f>IF($C198&lt;6,Lin_parameters_wd!C$9,Lin_parameters_wknd!C$10)</f>
        <v>-7.5310765362349638E-2</v>
      </c>
      <c r="F198" s="24">
        <f>IF($C198&lt;6,Lin_parameters_wd!D$9,Lin_parameters_wknd!D$10)</f>
        <v>0.29524473618599389</v>
      </c>
      <c r="G198" s="24">
        <f>IF($C198&lt;6,Lin_parameters_wd!E$9,Lin_parameters_wknd!E$10)</f>
        <v>-9.762199133681506E-3</v>
      </c>
      <c r="H198" s="31">
        <f>IF($C198&lt;6,Lin_parameters_wd!F$9,Lin_parameters_wknd!F$10)</f>
        <v>15.5</v>
      </c>
      <c r="I198" s="11">
        <f t="shared" si="16"/>
        <v>0.29524473618599389</v>
      </c>
      <c r="J198" s="14">
        <f t="shared" si="17"/>
        <v>-9.762199133681506E-3</v>
      </c>
      <c r="K198" s="11">
        <f t="shared" si="18"/>
        <v>0.14002576996045796</v>
      </c>
      <c r="L198" s="31">
        <f>$K198*'Input and Output'!$C$30/SUM($K$2:$K$366)</f>
        <v>0.150379376987653</v>
      </c>
    </row>
    <row r="199" spans="1:12" x14ac:dyDescent="0.25">
      <c r="A199" s="18">
        <f t="shared" si="19"/>
        <v>42567</v>
      </c>
      <c r="B199" s="6">
        <f>'Input and Output'!C232</f>
        <v>18.3</v>
      </c>
      <c r="C199" s="6">
        <f t="shared" si="15"/>
        <v>7</v>
      </c>
      <c r="D199" s="27">
        <f>IF($C199&lt;6,Lin_parameters_wd!B$9,Lin_parameters_wknd!B$10)</f>
        <v>1.31124751273035</v>
      </c>
      <c r="E199" s="24">
        <f>IF($C199&lt;6,Lin_parameters_wd!C$9,Lin_parameters_wknd!C$10)</f>
        <v>-7.5310765362349638E-2</v>
      </c>
      <c r="F199" s="24">
        <f>IF($C199&lt;6,Lin_parameters_wd!D$9,Lin_parameters_wknd!D$10)</f>
        <v>0.29524473618599389</v>
      </c>
      <c r="G199" s="24">
        <f>IF($C199&lt;6,Lin_parameters_wd!E$9,Lin_parameters_wknd!E$10)</f>
        <v>-9.762199133681506E-3</v>
      </c>
      <c r="H199" s="31">
        <f>IF($C199&lt;6,Lin_parameters_wd!F$9,Lin_parameters_wknd!F$10)</f>
        <v>15.5</v>
      </c>
      <c r="I199" s="11">
        <f t="shared" si="16"/>
        <v>0.29524473618599389</v>
      </c>
      <c r="J199" s="14">
        <f t="shared" si="17"/>
        <v>-9.762199133681506E-3</v>
      </c>
      <c r="K199" s="11">
        <f t="shared" si="18"/>
        <v>0.11659649203962233</v>
      </c>
      <c r="L199" s="31">
        <f>$K199*'Input and Output'!$C$30/SUM($K$2:$K$366)</f>
        <v>0.12521772125813421</v>
      </c>
    </row>
    <row r="200" spans="1:12" x14ac:dyDescent="0.25">
      <c r="A200" s="18">
        <f t="shared" si="19"/>
        <v>42568</v>
      </c>
      <c r="B200" s="6">
        <f>'Input and Output'!C233</f>
        <v>20.8</v>
      </c>
      <c r="C200" s="6">
        <f t="shared" si="15"/>
        <v>1</v>
      </c>
      <c r="D200" s="27">
        <f>IF($C200&lt;6,Lin_parameters_wd!B$9,Lin_parameters_wknd!B$10)</f>
        <v>1.771938814155029</v>
      </c>
      <c r="E200" s="24">
        <f>IF($C200&lt;6,Lin_parameters_wd!C$9,Lin_parameters_wknd!C$10)</f>
        <v>-9.5984753200240996E-2</v>
      </c>
      <c r="F200" s="24">
        <f>IF($C200&lt;6,Lin_parameters_wd!D$9,Lin_parameters_wknd!D$10)</f>
        <v>0.40699471377216029</v>
      </c>
      <c r="G200" s="24">
        <f>IF($C200&lt;6,Lin_parameters_wd!E$9,Lin_parameters_wknd!E$10)</f>
        <v>-1.2756454396407539E-2</v>
      </c>
      <c r="H200" s="31">
        <f>IF($C200&lt;6,Lin_parameters_wd!F$9,Lin_parameters_wknd!F$10)</f>
        <v>16.399999999999999</v>
      </c>
      <c r="I200" s="11">
        <f t="shared" si="16"/>
        <v>0.40699471377216029</v>
      </c>
      <c r="J200" s="14">
        <f t="shared" si="17"/>
        <v>-1.2756454396407539E-2</v>
      </c>
      <c r="K200" s="11">
        <f t="shared" si="18"/>
        <v>0.14166046232688345</v>
      </c>
      <c r="L200" s="31">
        <f>$K200*'Input and Output'!$C$30/SUM($K$2:$K$366)</f>
        <v>0.15213493969371028</v>
      </c>
    </row>
    <row r="201" spans="1:12" x14ac:dyDescent="0.25">
      <c r="A201" s="18">
        <f t="shared" si="19"/>
        <v>42569</v>
      </c>
      <c r="B201" s="6">
        <f>'Input and Output'!C234</f>
        <v>21.7</v>
      </c>
      <c r="C201" s="6">
        <f t="shared" si="15"/>
        <v>2</v>
      </c>
      <c r="D201" s="27">
        <f>IF($C201&lt;6,Lin_parameters_wd!B$9,Lin_parameters_wknd!B$10)</f>
        <v>1.771938814155029</v>
      </c>
      <c r="E201" s="24">
        <f>IF($C201&lt;6,Lin_parameters_wd!C$9,Lin_parameters_wknd!C$10)</f>
        <v>-9.5984753200240996E-2</v>
      </c>
      <c r="F201" s="24">
        <f>IF($C201&lt;6,Lin_parameters_wd!D$9,Lin_parameters_wknd!D$10)</f>
        <v>0.40699471377216029</v>
      </c>
      <c r="G201" s="24">
        <f>IF($C201&lt;6,Lin_parameters_wd!E$9,Lin_parameters_wknd!E$10)</f>
        <v>-1.2756454396407539E-2</v>
      </c>
      <c r="H201" s="31">
        <f>IF($C201&lt;6,Lin_parameters_wd!F$9,Lin_parameters_wknd!F$10)</f>
        <v>16.399999999999999</v>
      </c>
      <c r="I201" s="11">
        <f t="shared" si="16"/>
        <v>0.40699471377216029</v>
      </c>
      <c r="J201" s="14">
        <f t="shared" si="17"/>
        <v>-1.2756454396407539E-2</v>
      </c>
      <c r="K201" s="11">
        <f t="shared" si="18"/>
        <v>0.13017965337011672</v>
      </c>
      <c r="L201" s="31">
        <f>$K201*'Input and Output'!$C$30/SUM($K$2:$K$366)</f>
        <v>0.13980523139272832</v>
      </c>
    </row>
    <row r="202" spans="1:12" x14ac:dyDescent="0.25">
      <c r="A202" s="18">
        <f t="shared" si="19"/>
        <v>42570</v>
      </c>
      <c r="B202" s="6">
        <f>'Input and Output'!C235</f>
        <v>23.9</v>
      </c>
      <c r="C202" s="6">
        <f t="shared" si="15"/>
        <v>3</v>
      </c>
      <c r="D202" s="27">
        <f>IF($C202&lt;6,Lin_parameters_wd!B$9,Lin_parameters_wknd!B$10)</f>
        <v>1.771938814155029</v>
      </c>
      <c r="E202" s="24">
        <f>IF($C202&lt;6,Lin_parameters_wd!C$9,Lin_parameters_wknd!C$10)</f>
        <v>-9.5984753200240996E-2</v>
      </c>
      <c r="F202" s="24">
        <f>IF($C202&lt;6,Lin_parameters_wd!D$9,Lin_parameters_wknd!D$10)</f>
        <v>0.40699471377216029</v>
      </c>
      <c r="G202" s="24">
        <f>IF($C202&lt;6,Lin_parameters_wd!E$9,Lin_parameters_wknd!E$10)</f>
        <v>-1.2756454396407539E-2</v>
      </c>
      <c r="H202" s="31">
        <f>IF($C202&lt;6,Lin_parameters_wd!F$9,Lin_parameters_wknd!F$10)</f>
        <v>16.399999999999999</v>
      </c>
      <c r="I202" s="11">
        <f t="shared" si="16"/>
        <v>0.40699471377216029</v>
      </c>
      <c r="J202" s="14">
        <f t="shared" si="17"/>
        <v>-1.2756454396407539E-2</v>
      </c>
      <c r="K202" s="11">
        <f t="shared" si="18"/>
        <v>0.10211545369802011</v>
      </c>
      <c r="L202" s="31">
        <f>$K202*'Input and Output'!$C$30/SUM($K$2:$K$366)</f>
        <v>0.10966594443477229</v>
      </c>
    </row>
    <row r="203" spans="1:12" x14ac:dyDescent="0.25">
      <c r="A203" s="18">
        <f t="shared" si="19"/>
        <v>42571</v>
      </c>
      <c r="B203" s="6">
        <f>'Input and Output'!C236</f>
        <v>26.3</v>
      </c>
      <c r="C203" s="6">
        <f t="shared" si="15"/>
        <v>4</v>
      </c>
      <c r="D203" s="27">
        <f>IF($C203&lt;6,Lin_parameters_wd!B$9,Lin_parameters_wknd!B$10)</f>
        <v>1.771938814155029</v>
      </c>
      <c r="E203" s="24">
        <f>IF($C203&lt;6,Lin_parameters_wd!C$9,Lin_parameters_wknd!C$10)</f>
        <v>-9.5984753200240996E-2</v>
      </c>
      <c r="F203" s="24">
        <f>IF($C203&lt;6,Lin_parameters_wd!D$9,Lin_parameters_wknd!D$10)</f>
        <v>0.40699471377216029</v>
      </c>
      <c r="G203" s="24">
        <f>IF($C203&lt;6,Lin_parameters_wd!E$9,Lin_parameters_wknd!E$10)</f>
        <v>-1.2756454396407539E-2</v>
      </c>
      <c r="H203" s="31">
        <f>IF($C203&lt;6,Lin_parameters_wd!F$9,Lin_parameters_wknd!F$10)</f>
        <v>16.399999999999999</v>
      </c>
      <c r="I203" s="11">
        <f t="shared" si="16"/>
        <v>0.40699471377216029</v>
      </c>
      <c r="J203" s="14">
        <f t="shared" si="17"/>
        <v>-1.2756454396407539E-2</v>
      </c>
      <c r="K203" s="11">
        <f t="shared" si="18"/>
        <v>7.1499963146641976E-2</v>
      </c>
      <c r="L203" s="31">
        <f>$K203*'Input and Output'!$C$30/SUM($K$2:$K$366)</f>
        <v>7.6786722298820234E-2</v>
      </c>
    </row>
    <row r="204" spans="1:12" x14ac:dyDescent="0.25">
      <c r="A204" s="18">
        <f t="shared" si="19"/>
        <v>42572</v>
      </c>
      <c r="B204" s="6">
        <f>'Input and Output'!C237</f>
        <v>21.8</v>
      </c>
      <c r="C204" s="6">
        <f t="shared" si="15"/>
        <v>5</v>
      </c>
      <c r="D204" s="27">
        <f>IF($C204&lt;6,Lin_parameters_wd!B$9,Lin_parameters_wknd!B$10)</f>
        <v>1.771938814155029</v>
      </c>
      <c r="E204" s="24">
        <f>IF($C204&lt;6,Lin_parameters_wd!C$9,Lin_parameters_wknd!C$10)</f>
        <v>-9.5984753200240996E-2</v>
      </c>
      <c r="F204" s="24">
        <f>IF($C204&lt;6,Lin_parameters_wd!D$9,Lin_parameters_wknd!D$10)</f>
        <v>0.40699471377216029</v>
      </c>
      <c r="G204" s="24">
        <f>IF($C204&lt;6,Lin_parameters_wd!E$9,Lin_parameters_wknd!E$10)</f>
        <v>-1.2756454396407539E-2</v>
      </c>
      <c r="H204" s="31">
        <f>IF($C204&lt;6,Lin_parameters_wd!F$9,Lin_parameters_wknd!F$10)</f>
        <v>16.399999999999999</v>
      </c>
      <c r="I204" s="11">
        <f t="shared" si="16"/>
        <v>0.40699471377216029</v>
      </c>
      <c r="J204" s="14">
        <f t="shared" si="17"/>
        <v>-1.2756454396407539E-2</v>
      </c>
      <c r="K204" s="11">
        <f t="shared" si="18"/>
        <v>0.12890400793047591</v>
      </c>
      <c r="L204" s="31">
        <f>$K204*'Input and Output'!$C$30/SUM($K$2:$K$366)</f>
        <v>0.13843526380373028</v>
      </c>
    </row>
    <row r="205" spans="1:12" x14ac:dyDescent="0.25">
      <c r="A205" s="18">
        <f t="shared" si="19"/>
        <v>42573</v>
      </c>
      <c r="B205" s="6">
        <f>'Input and Output'!C238</f>
        <v>21.5</v>
      </c>
      <c r="C205" s="6">
        <f t="shared" si="15"/>
        <v>6</v>
      </c>
      <c r="D205" s="27">
        <f>IF($C205&lt;6,Lin_parameters_wd!B$9,Lin_parameters_wknd!B$10)</f>
        <v>1.31124751273035</v>
      </c>
      <c r="E205" s="24">
        <f>IF($C205&lt;6,Lin_parameters_wd!C$9,Lin_parameters_wknd!C$10)</f>
        <v>-7.5310765362349638E-2</v>
      </c>
      <c r="F205" s="24">
        <f>IF($C205&lt;6,Lin_parameters_wd!D$9,Lin_parameters_wknd!D$10)</f>
        <v>0.29524473618599389</v>
      </c>
      <c r="G205" s="24">
        <f>IF($C205&lt;6,Lin_parameters_wd!E$9,Lin_parameters_wknd!E$10)</f>
        <v>-9.762199133681506E-3</v>
      </c>
      <c r="H205" s="31">
        <f>IF($C205&lt;6,Lin_parameters_wd!F$9,Lin_parameters_wknd!F$10)</f>
        <v>15.5</v>
      </c>
      <c r="I205" s="11">
        <f t="shared" si="16"/>
        <v>0.29524473618599389</v>
      </c>
      <c r="J205" s="14">
        <f t="shared" si="17"/>
        <v>-9.762199133681506E-3</v>
      </c>
      <c r="K205" s="11">
        <f t="shared" si="18"/>
        <v>8.535745481184151E-2</v>
      </c>
      <c r="L205" s="31">
        <f>$K205*'Input and Output'!$C$30/SUM($K$2:$K$366)</f>
        <v>9.1668846952109195E-2</v>
      </c>
    </row>
    <row r="206" spans="1:12" x14ac:dyDescent="0.25">
      <c r="A206" s="18">
        <f t="shared" si="19"/>
        <v>42574</v>
      </c>
      <c r="B206" s="6">
        <f>'Input and Output'!C239</f>
        <v>19</v>
      </c>
      <c r="C206" s="6">
        <f t="shared" si="15"/>
        <v>7</v>
      </c>
      <c r="D206" s="27">
        <f>IF($C206&lt;6,Lin_parameters_wd!B$9,Lin_parameters_wknd!B$10)</f>
        <v>1.31124751273035</v>
      </c>
      <c r="E206" s="24">
        <f>IF($C206&lt;6,Lin_parameters_wd!C$9,Lin_parameters_wknd!C$10)</f>
        <v>-7.5310765362349638E-2</v>
      </c>
      <c r="F206" s="24">
        <f>IF($C206&lt;6,Lin_parameters_wd!D$9,Lin_parameters_wknd!D$10)</f>
        <v>0.29524473618599389</v>
      </c>
      <c r="G206" s="24">
        <f>IF($C206&lt;6,Lin_parameters_wd!E$9,Lin_parameters_wknd!E$10)</f>
        <v>-9.762199133681506E-3</v>
      </c>
      <c r="H206" s="31">
        <f>IF($C206&lt;6,Lin_parameters_wd!F$9,Lin_parameters_wknd!F$10)</f>
        <v>15.5</v>
      </c>
      <c r="I206" s="11">
        <f t="shared" si="16"/>
        <v>0.29524473618599389</v>
      </c>
      <c r="J206" s="14">
        <f t="shared" si="17"/>
        <v>-9.762199133681506E-3</v>
      </c>
      <c r="K206" s="11">
        <f t="shared" si="18"/>
        <v>0.10976295264604527</v>
      </c>
      <c r="L206" s="31">
        <f>$K206*'Input and Output'!$C$30/SUM($K$2:$K$366)</f>
        <v>0.11787890500369122</v>
      </c>
    </row>
    <row r="207" spans="1:12" x14ac:dyDescent="0.25">
      <c r="A207" s="18">
        <f t="shared" si="19"/>
        <v>42575</v>
      </c>
      <c r="B207" s="6">
        <f>'Input and Output'!C240</f>
        <v>22.6</v>
      </c>
      <c r="C207" s="6">
        <f t="shared" si="15"/>
        <v>1</v>
      </c>
      <c r="D207" s="27">
        <f>IF($C207&lt;6,Lin_parameters_wd!B$9,Lin_parameters_wknd!B$10)</f>
        <v>1.771938814155029</v>
      </c>
      <c r="E207" s="24">
        <f>IF($C207&lt;6,Lin_parameters_wd!C$9,Lin_parameters_wknd!C$10)</f>
        <v>-9.5984753200240996E-2</v>
      </c>
      <c r="F207" s="24">
        <f>IF($C207&lt;6,Lin_parameters_wd!D$9,Lin_parameters_wknd!D$10)</f>
        <v>0.40699471377216029</v>
      </c>
      <c r="G207" s="24">
        <f>IF($C207&lt;6,Lin_parameters_wd!E$9,Lin_parameters_wknd!E$10)</f>
        <v>-1.2756454396407539E-2</v>
      </c>
      <c r="H207" s="31">
        <f>IF($C207&lt;6,Lin_parameters_wd!F$9,Lin_parameters_wknd!F$10)</f>
        <v>16.399999999999999</v>
      </c>
      <c r="I207" s="11">
        <f t="shared" si="16"/>
        <v>0.40699471377216029</v>
      </c>
      <c r="J207" s="14">
        <f t="shared" si="17"/>
        <v>-1.2756454396407539E-2</v>
      </c>
      <c r="K207" s="11">
        <f t="shared" si="18"/>
        <v>0.11869884441334988</v>
      </c>
      <c r="L207" s="31">
        <f>$K207*'Input and Output'!$C$30/SUM($K$2:$K$366)</f>
        <v>0.12747552309174628</v>
      </c>
    </row>
    <row r="208" spans="1:12" x14ac:dyDescent="0.25">
      <c r="A208" s="18">
        <f t="shared" si="19"/>
        <v>42576</v>
      </c>
      <c r="B208" s="6">
        <f>'Input and Output'!C241</f>
        <v>22.9</v>
      </c>
      <c r="C208" s="6">
        <f t="shared" si="15"/>
        <v>2</v>
      </c>
      <c r="D208" s="27">
        <f>IF($C208&lt;6,Lin_parameters_wd!B$9,Lin_parameters_wknd!B$10)</f>
        <v>1.771938814155029</v>
      </c>
      <c r="E208" s="24">
        <f>IF($C208&lt;6,Lin_parameters_wd!C$9,Lin_parameters_wknd!C$10)</f>
        <v>-9.5984753200240996E-2</v>
      </c>
      <c r="F208" s="24">
        <f>IF($C208&lt;6,Lin_parameters_wd!D$9,Lin_parameters_wknd!D$10)</f>
        <v>0.40699471377216029</v>
      </c>
      <c r="G208" s="24">
        <f>IF($C208&lt;6,Lin_parameters_wd!E$9,Lin_parameters_wknd!E$10)</f>
        <v>-1.2756454396407539E-2</v>
      </c>
      <c r="H208" s="31">
        <f>IF($C208&lt;6,Lin_parameters_wd!F$9,Lin_parameters_wknd!F$10)</f>
        <v>16.399999999999999</v>
      </c>
      <c r="I208" s="11">
        <f t="shared" si="16"/>
        <v>0.40699471377216029</v>
      </c>
      <c r="J208" s="14">
        <f t="shared" si="17"/>
        <v>-1.2756454396407539E-2</v>
      </c>
      <c r="K208" s="11">
        <f t="shared" si="18"/>
        <v>0.11487190809442765</v>
      </c>
      <c r="L208" s="31">
        <f>$K208*'Input and Output'!$C$30/SUM($K$2:$K$366)</f>
        <v>0.1233656203247523</v>
      </c>
    </row>
    <row r="209" spans="1:12" x14ac:dyDescent="0.25">
      <c r="A209" s="18">
        <f t="shared" si="19"/>
        <v>42577</v>
      </c>
      <c r="B209" s="6">
        <f>'Input and Output'!C242</f>
        <v>21.9</v>
      </c>
      <c r="C209" s="6">
        <f t="shared" si="15"/>
        <v>3</v>
      </c>
      <c r="D209" s="27">
        <f>IF($C209&lt;6,Lin_parameters_wd!B$9,Lin_parameters_wknd!B$10)</f>
        <v>1.771938814155029</v>
      </c>
      <c r="E209" s="24">
        <f>IF($C209&lt;6,Lin_parameters_wd!C$9,Lin_parameters_wknd!C$10)</f>
        <v>-9.5984753200240996E-2</v>
      </c>
      <c r="F209" s="24">
        <f>IF($C209&lt;6,Lin_parameters_wd!D$9,Lin_parameters_wknd!D$10)</f>
        <v>0.40699471377216029</v>
      </c>
      <c r="G209" s="24">
        <f>IF($C209&lt;6,Lin_parameters_wd!E$9,Lin_parameters_wknd!E$10)</f>
        <v>-1.2756454396407539E-2</v>
      </c>
      <c r="H209" s="31">
        <f>IF($C209&lt;6,Lin_parameters_wd!F$9,Lin_parameters_wknd!F$10)</f>
        <v>16.399999999999999</v>
      </c>
      <c r="I209" s="11">
        <f t="shared" si="16"/>
        <v>0.40699471377216029</v>
      </c>
      <c r="J209" s="14">
        <f t="shared" si="17"/>
        <v>-1.2756454396407539E-2</v>
      </c>
      <c r="K209" s="11">
        <f t="shared" si="18"/>
        <v>0.1276283624908352</v>
      </c>
      <c r="L209" s="31">
        <f>$K209*'Input and Output'!$C$30/SUM($K$2:$K$366)</f>
        <v>0.13706529621473232</v>
      </c>
    </row>
    <row r="210" spans="1:12" x14ac:dyDescent="0.25">
      <c r="A210" s="18">
        <f t="shared" si="19"/>
        <v>42578</v>
      </c>
      <c r="B210" s="6">
        <f>'Input and Output'!C243</f>
        <v>21</v>
      </c>
      <c r="C210" s="6">
        <f t="shared" si="15"/>
        <v>4</v>
      </c>
      <c r="D210" s="27">
        <f>IF($C210&lt;6,Lin_parameters_wd!B$9,Lin_parameters_wknd!B$10)</f>
        <v>1.771938814155029</v>
      </c>
      <c r="E210" s="24">
        <f>IF($C210&lt;6,Lin_parameters_wd!C$9,Lin_parameters_wknd!C$10)</f>
        <v>-9.5984753200240996E-2</v>
      </c>
      <c r="F210" s="24">
        <f>IF($C210&lt;6,Lin_parameters_wd!D$9,Lin_parameters_wknd!D$10)</f>
        <v>0.40699471377216029</v>
      </c>
      <c r="G210" s="24">
        <f>IF($C210&lt;6,Lin_parameters_wd!E$9,Lin_parameters_wknd!E$10)</f>
        <v>-1.2756454396407539E-2</v>
      </c>
      <c r="H210" s="31">
        <f>IF($C210&lt;6,Lin_parameters_wd!F$9,Lin_parameters_wknd!F$10)</f>
        <v>16.399999999999999</v>
      </c>
      <c r="I210" s="11">
        <f t="shared" si="16"/>
        <v>0.40699471377216029</v>
      </c>
      <c r="J210" s="14">
        <f t="shared" si="17"/>
        <v>-1.2756454396407539E-2</v>
      </c>
      <c r="K210" s="11">
        <f t="shared" si="18"/>
        <v>0.13910917144760199</v>
      </c>
      <c r="L210" s="31">
        <f>$K210*'Input and Output'!$C$30/SUM($K$2:$K$366)</f>
        <v>0.14939500451571433</v>
      </c>
    </row>
    <row r="211" spans="1:12" x14ac:dyDescent="0.25">
      <c r="A211" s="18">
        <f t="shared" si="19"/>
        <v>42579</v>
      </c>
      <c r="B211" s="6">
        <f>'Input and Output'!C244</f>
        <v>19.3</v>
      </c>
      <c r="C211" s="6">
        <f t="shared" si="15"/>
        <v>5</v>
      </c>
      <c r="D211" s="27">
        <f>IF($C211&lt;6,Lin_parameters_wd!B$9,Lin_parameters_wknd!B$10)</f>
        <v>1.771938814155029</v>
      </c>
      <c r="E211" s="24">
        <f>IF($C211&lt;6,Lin_parameters_wd!C$9,Lin_parameters_wknd!C$10)</f>
        <v>-9.5984753200240996E-2</v>
      </c>
      <c r="F211" s="24">
        <f>IF($C211&lt;6,Lin_parameters_wd!D$9,Lin_parameters_wknd!D$10)</f>
        <v>0.40699471377216029</v>
      </c>
      <c r="G211" s="24">
        <f>IF($C211&lt;6,Lin_parameters_wd!E$9,Lin_parameters_wknd!E$10)</f>
        <v>-1.2756454396407539E-2</v>
      </c>
      <c r="H211" s="31">
        <f>IF($C211&lt;6,Lin_parameters_wd!F$9,Lin_parameters_wknd!F$10)</f>
        <v>16.399999999999999</v>
      </c>
      <c r="I211" s="11">
        <f t="shared" si="16"/>
        <v>0.40699471377216029</v>
      </c>
      <c r="J211" s="14">
        <f t="shared" si="17"/>
        <v>-1.2756454396407539E-2</v>
      </c>
      <c r="K211" s="11">
        <f t="shared" si="18"/>
        <v>0.16079514392149477</v>
      </c>
      <c r="L211" s="31">
        <f>$K211*'Input and Output'!$C$30/SUM($K$2:$K$366)</f>
        <v>0.17268445352868031</v>
      </c>
    </row>
    <row r="212" spans="1:12" x14ac:dyDescent="0.25">
      <c r="A212" s="18">
        <f t="shared" si="19"/>
        <v>42580</v>
      </c>
      <c r="B212" s="6">
        <f>'Input and Output'!C245</f>
        <v>18.600000000000001</v>
      </c>
      <c r="C212" s="6">
        <f t="shared" si="15"/>
        <v>6</v>
      </c>
      <c r="D212" s="27">
        <f>IF($C212&lt;6,Lin_parameters_wd!B$9,Lin_parameters_wknd!B$10)</f>
        <v>1.31124751273035</v>
      </c>
      <c r="E212" s="24">
        <f>IF($C212&lt;6,Lin_parameters_wd!C$9,Lin_parameters_wknd!C$10)</f>
        <v>-7.5310765362349638E-2</v>
      </c>
      <c r="F212" s="24">
        <f>IF($C212&lt;6,Lin_parameters_wd!D$9,Lin_parameters_wknd!D$10)</f>
        <v>0.29524473618599389</v>
      </c>
      <c r="G212" s="24">
        <f>IF($C212&lt;6,Lin_parameters_wd!E$9,Lin_parameters_wknd!E$10)</f>
        <v>-9.762199133681506E-3</v>
      </c>
      <c r="H212" s="31">
        <f>IF($C212&lt;6,Lin_parameters_wd!F$9,Lin_parameters_wknd!F$10)</f>
        <v>15.5</v>
      </c>
      <c r="I212" s="11">
        <f t="shared" si="16"/>
        <v>0.29524473618599389</v>
      </c>
      <c r="J212" s="14">
        <f t="shared" si="17"/>
        <v>-9.762199133681506E-3</v>
      </c>
      <c r="K212" s="11">
        <f t="shared" si="18"/>
        <v>0.11366783229951788</v>
      </c>
      <c r="L212" s="31">
        <f>$K212*'Input and Output'!$C$30/SUM($K$2:$K$366)</f>
        <v>0.12207251429194436</v>
      </c>
    </row>
    <row r="213" spans="1:12" x14ac:dyDescent="0.25">
      <c r="A213" s="18">
        <f t="shared" si="19"/>
        <v>42581</v>
      </c>
      <c r="B213" s="6">
        <f>'Input and Output'!C246</f>
        <v>20.2</v>
      </c>
      <c r="C213" s="6">
        <f t="shared" si="15"/>
        <v>7</v>
      </c>
      <c r="D213" s="27">
        <f>IF($C213&lt;6,Lin_parameters_wd!B$9,Lin_parameters_wknd!B$10)</f>
        <v>1.31124751273035</v>
      </c>
      <c r="E213" s="24">
        <f>IF($C213&lt;6,Lin_parameters_wd!C$9,Lin_parameters_wknd!C$10)</f>
        <v>-7.5310765362349638E-2</v>
      </c>
      <c r="F213" s="24">
        <f>IF($C213&lt;6,Lin_parameters_wd!D$9,Lin_parameters_wknd!D$10)</f>
        <v>0.29524473618599389</v>
      </c>
      <c r="G213" s="24">
        <f>IF($C213&lt;6,Lin_parameters_wd!E$9,Lin_parameters_wknd!E$10)</f>
        <v>-9.762199133681506E-3</v>
      </c>
      <c r="H213" s="31">
        <f>IF($C213&lt;6,Lin_parameters_wd!F$9,Lin_parameters_wknd!F$10)</f>
        <v>15.5</v>
      </c>
      <c r="I213" s="11">
        <f t="shared" si="16"/>
        <v>0.29524473618599389</v>
      </c>
      <c r="J213" s="14">
        <f t="shared" si="17"/>
        <v>-9.762199133681506E-3</v>
      </c>
      <c r="K213" s="11">
        <f t="shared" si="18"/>
        <v>9.804831368562747E-2</v>
      </c>
      <c r="L213" s="31">
        <f>$K213*'Input and Output'!$C$30/SUM($K$2:$K$366)</f>
        <v>0.10529807713893186</v>
      </c>
    </row>
    <row r="214" spans="1:12" x14ac:dyDescent="0.25">
      <c r="A214" s="18">
        <f t="shared" si="19"/>
        <v>42582</v>
      </c>
      <c r="B214" s="6">
        <f>'Input and Output'!C247</f>
        <v>17.5</v>
      </c>
      <c r="C214" s="6">
        <f t="shared" si="15"/>
        <v>1</v>
      </c>
      <c r="D214" s="27">
        <f>IF($C214&lt;6,Lin_parameters_wd!B$9,Lin_parameters_wknd!B$10)</f>
        <v>1.771938814155029</v>
      </c>
      <c r="E214" s="24">
        <f>IF($C214&lt;6,Lin_parameters_wd!C$9,Lin_parameters_wknd!C$10)</f>
        <v>-9.5984753200240996E-2</v>
      </c>
      <c r="F214" s="24">
        <f>IF($C214&lt;6,Lin_parameters_wd!D$9,Lin_parameters_wknd!D$10)</f>
        <v>0.40699471377216029</v>
      </c>
      <c r="G214" s="24">
        <f>IF($C214&lt;6,Lin_parameters_wd!E$9,Lin_parameters_wknd!E$10)</f>
        <v>-1.2756454396407539E-2</v>
      </c>
      <c r="H214" s="31">
        <f>IF($C214&lt;6,Lin_parameters_wd!F$9,Lin_parameters_wknd!F$10)</f>
        <v>16.399999999999999</v>
      </c>
      <c r="I214" s="11">
        <f t="shared" si="16"/>
        <v>0.40699471377216029</v>
      </c>
      <c r="J214" s="14">
        <f t="shared" si="17"/>
        <v>-1.2756454396407539E-2</v>
      </c>
      <c r="K214" s="11">
        <f t="shared" si="18"/>
        <v>0.18375676183502834</v>
      </c>
      <c r="L214" s="31">
        <f>$K214*'Input and Output'!$C$30/SUM($K$2:$K$366)</f>
        <v>0.19734387013064433</v>
      </c>
    </row>
    <row r="215" spans="1:12" x14ac:dyDescent="0.25">
      <c r="A215" s="18">
        <f t="shared" si="19"/>
        <v>42583</v>
      </c>
      <c r="B215" s="6">
        <f>'Input and Output'!C248</f>
        <v>16.899999999999999</v>
      </c>
      <c r="C215" s="6">
        <f t="shared" si="15"/>
        <v>2</v>
      </c>
      <c r="D215" s="27">
        <f>IF($C215&lt;6,Lin_parameters_wd!B$9,Lin_parameters_wknd!B$10)</f>
        <v>1.771938814155029</v>
      </c>
      <c r="E215" s="24">
        <f>IF($C215&lt;6,Lin_parameters_wd!C$9,Lin_parameters_wknd!C$10)</f>
        <v>-9.5984753200240996E-2</v>
      </c>
      <c r="F215" s="24">
        <f>IF($C215&lt;6,Lin_parameters_wd!D$9,Lin_parameters_wknd!D$10)</f>
        <v>0.40699471377216029</v>
      </c>
      <c r="G215" s="24">
        <f>IF($C215&lt;6,Lin_parameters_wd!E$9,Lin_parameters_wknd!E$10)</f>
        <v>-1.2756454396407539E-2</v>
      </c>
      <c r="H215" s="31">
        <f>IF($C215&lt;6,Lin_parameters_wd!F$9,Lin_parameters_wknd!F$10)</f>
        <v>16.399999999999999</v>
      </c>
      <c r="I215" s="11">
        <f t="shared" si="16"/>
        <v>0.40699471377216029</v>
      </c>
      <c r="J215" s="14">
        <f t="shared" si="17"/>
        <v>-1.2756454396407539E-2</v>
      </c>
      <c r="K215" s="11">
        <f t="shared" si="18"/>
        <v>0.1914106344728729</v>
      </c>
      <c r="L215" s="31">
        <f>$K215*'Input and Output'!$C$30/SUM($K$2:$K$366)</f>
        <v>0.20556367566463238</v>
      </c>
    </row>
    <row r="216" spans="1:12" x14ac:dyDescent="0.25">
      <c r="A216" s="18">
        <f t="shared" si="19"/>
        <v>42584</v>
      </c>
      <c r="B216" s="6">
        <f>'Input and Output'!C249</f>
        <v>15.9</v>
      </c>
      <c r="C216" s="6">
        <f t="shared" si="15"/>
        <v>3</v>
      </c>
      <c r="D216" s="27">
        <f>IF($C216&lt;6,Lin_parameters_wd!B$9,Lin_parameters_wknd!B$10)</f>
        <v>1.771938814155029</v>
      </c>
      <c r="E216" s="24">
        <f>IF($C216&lt;6,Lin_parameters_wd!C$9,Lin_parameters_wknd!C$10)</f>
        <v>-9.5984753200240996E-2</v>
      </c>
      <c r="F216" s="24">
        <f>IF($C216&lt;6,Lin_parameters_wd!D$9,Lin_parameters_wknd!D$10)</f>
        <v>0.40699471377216029</v>
      </c>
      <c r="G216" s="24">
        <f>IF($C216&lt;6,Lin_parameters_wd!E$9,Lin_parameters_wknd!E$10)</f>
        <v>-1.2756454396407539E-2</v>
      </c>
      <c r="H216" s="31">
        <f>IF($C216&lt;6,Lin_parameters_wd!F$9,Lin_parameters_wknd!F$10)</f>
        <v>16.399999999999999</v>
      </c>
      <c r="I216" s="11">
        <f t="shared" si="16"/>
        <v>1.771938814155029</v>
      </c>
      <c r="J216" s="14">
        <f t="shared" si="17"/>
        <v>-9.5984753200240996E-2</v>
      </c>
      <c r="K216" s="11">
        <f t="shared" si="18"/>
        <v>0.24578123827119702</v>
      </c>
      <c r="L216" s="31">
        <f>$K216*'Input and Output'!$C$30/SUM($K$2:$K$366)</f>
        <v>0.26395448135663746</v>
      </c>
    </row>
    <row r="217" spans="1:12" x14ac:dyDescent="0.25">
      <c r="A217" s="18">
        <f t="shared" si="19"/>
        <v>42585</v>
      </c>
      <c r="B217" s="6">
        <f>'Input and Output'!C250</f>
        <v>17.899999999999999</v>
      </c>
      <c r="C217" s="6">
        <f t="shared" si="15"/>
        <v>4</v>
      </c>
      <c r="D217" s="27">
        <f>IF($C217&lt;6,Lin_parameters_wd!B$9,Lin_parameters_wknd!B$10)</f>
        <v>1.771938814155029</v>
      </c>
      <c r="E217" s="24">
        <f>IF($C217&lt;6,Lin_parameters_wd!C$9,Lin_parameters_wknd!C$10)</f>
        <v>-9.5984753200240996E-2</v>
      </c>
      <c r="F217" s="24">
        <f>IF($C217&lt;6,Lin_parameters_wd!D$9,Lin_parameters_wknd!D$10)</f>
        <v>0.40699471377216029</v>
      </c>
      <c r="G217" s="24">
        <f>IF($C217&lt;6,Lin_parameters_wd!E$9,Lin_parameters_wknd!E$10)</f>
        <v>-1.2756454396407539E-2</v>
      </c>
      <c r="H217" s="31">
        <f>IF($C217&lt;6,Lin_parameters_wd!F$9,Lin_parameters_wknd!F$10)</f>
        <v>16.399999999999999</v>
      </c>
      <c r="I217" s="11">
        <f t="shared" si="16"/>
        <v>0.40699471377216029</v>
      </c>
      <c r="J217" s="14">
        <f t="shared" si="17"/>
        <v>-1.2756454396407539E-2</v>
      </c>
      <c r="K217" s="11">
        <f t="shared" si="18"/>
        <v>0.17865418007646536</v>
      </c>
      <c r="L217" s="31">
        <f>$K217*'Input and Output'!$C$30/SUM($K$2:$K$366)</f>
        <v>0.19186399977465235</v>
      </c>
    </row>
    <row r="218" spans="1:12" x14ac:dyDescent="0.25">
      <c r="A218" s="18">
        <f t="shared" si="19"/>
        <v>42586</v>
      </c>
      <c r="B218" s="6">
        <f>'Input and Output'!C251</f>
        <v>18</v>
      </c>
      <c r="C218" s="6">
        <f t="shared" si="15"/>
        <v>5</v>
      </c>
      <c r="D218" s="27">
        <f>IF($C218&lt;6,Lin_parameters_wd!B$9,Lin_parameters_wknd!B$10)</f>
        <v>1.771938814155029</v>
      </c>
      <c r="E218" s="24">
        <f>IF($C218&lt;6,Lin_parameters_wd!C$9,Lin_parameters_wknd!C$10)</f>
        <v>-9.5984753200240996E-2</v>
      </c>
      <c r="F218" s="24">
        <f>IF($C218&lt;6,Lin_parameters_wd!D$9,Lin_parameters_wknd!D$10)</f>
        <v>0.40699471377216029</v>
      </c>
      <c r="G218" s="24">
        <f>IF($C218&lt;6,Lin_parameters_wd!E$9,Lin_parameters_wknd!E$10)</f>
        <v>-1.2756454396407539E-2</v>
      </c>
      <c r="H218" s="31">
        <f>IF($C218&lt;6,Lin_parameters_wd!F$9,Lin_parameters_wknd!F$10)</f>
        <v>16.399999999999999</v>
      </c>
      <c r="I218" s="11">
        <f t="shared" si="16"/>
        <v>0.40699471377216029</v>
      </c>
      <c r="J218" s="14">
        <f t="shared" si="17"/>
        <v>-1.2756454396407539E-2</v>
      </c>
      <c r="K218" s="11">
        <f t="shared" si="18"/>
        <v>0.17737853463682457</v>
      </c>
      <c r="L218" s="31">
        <f>$K218*'Input and Output'!$C$30/SUM($K$2:$K$366)</f>
        <v>0.19049403218565433</v>
      </c>
    </row>
    <row r="219" spans="1:12" x14ac:dyDescent="0.25">
      <c r="A219" s="18">
        <f t="shared" si="19"/>
        <v>42587</v>
      </c>
      <c r="B219" s="6">
        <f>'Input and Output'!C252</f>
        <v>18</v>
      </c>
      <c r="C219" s="6">
        <f t="shared" si="15"/>
        <v>6</v>
      </c>
      <c r="D219" s="27">
        <f>IF($C219&lt;6,Lin_parameters_wd!B$9,Lin_parameters_wknd!B$10)</f>
        <v>1.31124751273035</v>
      </c>
      <c r="E219" s="24">
        <f>IF($C219&lt;6,Lin_parameters_wd!C$9,Lin_parameters_wknd!C$10)</f>
        <v>-7.5310765362349638E-2</v>
      </c>
      <c r="F219" s="24">
        <f>IF($C219&lt;6,Lin_parameters_wd!D$9,Lin_parameters_wknd!D$10)</f>
        <v>0.29524473618599389</v>
      </c>
      <c r="G219" s="24">
        <f>IF($C219&lt;6,Lin_parameters_wd!E$9,Lin_parameters_wknd!E$10)</f>
        <v>-9.762199133681506E-3</v>
      </c>
      <c r="H219" s="31">
        <f>IF($C219&lt;6,Lin_parameters_wd!F$9,Lin_parameters_wknd!F$10)</f>
        <v>15.5</v>
      </c>
      <c r="I219" s="11">
        <f t="shared" si="16"/>
        <v>0.29524473618599389</v>
      </c>
      <c r="J219" s="14">
        <f t="shared" si="17"/>
        <v>-9.762199133681506E-3</v>
      </c>
      <c r="K219" s="11">
        <f t="shared" si="18"/>
        <v>0.11952515177972678</v>
      </c>
      <c r="L219" s="31">
        <f>$K219*'Input and Output'!$C$30/SUM($K$2:$K$366)</f>
        <v>0.12836292822432407</v>
      </c>
    </row>
    <row r="220" spans="1:12" x14ac:dyDescent="0.25">
      <c r="A220" s="18">
        <f t="shared" si="19"/>
        <v>42588</v>
      </c>
      <c r="B220" s="6">
        <f>'Input and Output'!C253</f>
        <v>18.3</v>
      </c>
      <c r="C220" s="6">
        <f t="shared" si="15"/>
        <v>7</v>
      </c>
      <c r="D220" s="27">
        <f>IF($C220&lt;6,Lin_parameters_wd!B$9,Lin_parameters_wknd!B$10)</f>
        <v>1.31124751273035</v>
      </c>
      <c r="E220" s="24">
        <f>IF($C220&lt;6,Lin_parameters_wd!C$9,Lin_parameters_wknd!C$10)</f>
        <v>-7.5310765362349638E-2</v>
      </c>
      <c r="F220" s="24">
        <f>IF($C220&lt;6,Lin_parameters_wd!D$9,Lin_parameters_wknd!D$10)</f>
        <v>0.29524473618599389</v>
      </c>
      <c r="G220" s="24">
        <f>IF($C220&lt;6,Lin_parameters_wd!E$9,Lin_parameters_wknd!E$10)</f>
        <v>-9.762199133681506E-3</v>
      </c>
      <c r="H220" s="31">
        <f>IF($C220&lt;6,Lin_parameters_wd!F$9,Lin_parameters_wknd!F$10)</f>
        <v>15.5</v>
      </c>
      <c r="I220" s="11">
        <f t="shared" si="16"/>
        <v>0.29524473618599389</v>
      </c>
      <c r="J220" s="14">
        <f t="shared" si="17"/>
        <v>-9.762199133681506E-3</v>
      </c>
      <c r="K220" s="11">
        <f t="shared" si="18"/>
        <v>0.11659649203962233</v>
      </c>
      <c r="L220" s="31">
        <f>$K220*'Input and Output'!$C$30/SUM($K$2:$K$366)</f>
        <v>0.12521772125813421</v>
      </c>
    </row>
    <row r="221" spans="1:12" x14ac:dyDescent="0.25">
      <c r="A221" s="18">
        <f t="shared" si="19"/>
        <v>42589</v>
      </c>
      <c r="B221" s="6">
        <f>'Input and Output'!C254</f>
        <v>20.9</v>
      </c>
      <c r="C221" s="6">
        <f t="shared" si="15"/>
        <v>1</v>
      </c>
      <c r="D221" s="27">
        <f>IF($C221&lt;6,Lin_parameters_wd!B$9,Lin_parameters_wknd!B$10)</f>
        <v>1.771938814155029</v>
      </c>
      <c r="E221" s="24">
        <f>IF($C221&lt;6,Lin_parameters_wd!C$9,Lin_parameters_wknd!C$10)</f>
        <v>-9.5984753200240996E-2</v>
      </c>
      <c r="F221" s="24">
        <f>IF($C221&lt;6,Lin_parameters_wd!D$9,Lin_parameters_wknd!D$10)</f>
        <v>0.40699471377216029</v>
      </c>
      <c r="G221" s="24">
        <f>IF($C221&lt;6,Lin_parameters_wd!E$9,Lin_parameters_wknd!E$10)</f>
        <v>-1.2756454396407539E-2</v>
      </c>
      <c r="H221" s="31">
        <f>IF($C221&lt;6,Lin_parameters_wd!F$9,Lin_parameters_wknd!F$10)</f>
        <v>16.399999999999999</v>
      </c>
      <c r="I221" s="11">
        <f t="shared" si="16"/>
        <v>0.40699471377216029</v>
      </c>
      <c r="J221" s="14">
        <f t="shared" si="17"/>
        <v>-1.2756454396407539E-2</v>
      </c>
      <c r="K221" s="11">
        <f t="shared" si="18"/>
        <v>0.14038481688724275</v>
      </c>
      <c r="L221" s="31">
        <f>$K221*'Input and Output'!$C$30/SUM($K$2:$K$366)</f>
        <v>0.15076497210471235</v>
      </c>
    </row>
    <row r="222" spans="1:12" x14ac:dyDescent="0.25">
      <c r="A222" s="18">
        <f t="shared" si="19"/>
        <v>42590</v>
      </c>
      <c r="B222" s="6">
        <f>'Input and Output'!C255</f>
        <v>21</v>
      </c>
      <c r="C222" s="6">
        <f t="shared" si="15"/>
        <v>2</v>
      </c>
      <c r="D222" s="27">
        <f>IF($C222&lt;6,Lin_parameters_wd!B$9,Lin_parameters_wknd!B$10)</f>
        <v>1.771938814155029</v>
      </c>
      <c r="E222" s="24">
        <f>IF($C222&lt;6,Lin_parameters_wd!C$9,Lin_parameters_wknd!C$10)</f>
        <v>-9.5984753200240996E-2</v>
      </c>
      <c r="F222" s="24">
        <f>IF($C222&lt;6,Lin_parameters_wd!D$9,Lin_parameters_wknd!D$10)</f>
        <v>0.40699471377216029</v>
      </c>
      <c r="G222" s="24">
        <f>IF($C222&lt;6,Lin_parameters_wd!E$9,Lin_parameters_wknd!E$10)</f>
        <v>-1.2756454396407539E-2</v>
      </c>
      <c r="H222" s="31">
        <f>IF($C222&lt;6,Lin_parameters_wd!F$9,Lin_parameters_wknd!F$10)</f>
        <v>16.399999999999999</v>
      </c>
      <c r="I222" s="11">
        <f t="shared" si="16"/>
        <v>0.40699471377216029</v>
      </c>
      <c r="J222" s="14">
        <f t="shared" si="17"/>
        <v>-1.2756454396407539E-2</v>
      </c>
      <c r="K222" s="11">
        <f t="shared" si="18"/>
        <v>0.13910917144760199</v>
      </c>
      <c r="L222" s="31">
        <f>$K222*'Input and Output'!$C$30/SUM($K$2:$K$366)</f>
        <v>0.14939500451571433</v>
      </c>
    </row>
    <row r="223" spans="1:12" x14ac:dyDescent="0.25">
      <c r="A223" s="18">
        <f t="shared" si="19"/>
        <v>42591</v>
      </c>
      <c r="B223" s="6">
        <f>'Input and Output'!C256</f>
        <v>16.7</v>
      </c>
      <c r="C223" s="6">
        <f t="shared" si="15"/>
        <v>3</v>
      </c>
      <c r="D223" s="27">
        <f>IF($C223&lt;6,Lin_parameters_wd!B$9,Lin_parameters_wknd!B$10)</f>
        <v>1.771938814155029</v>
      </c>
      <c r="E223" s="24">
        <f>IF($C223&lt;6,Lin_parameters_wd!C$9,Lin_parameters_wknd!C$10)</f>
        <v>-9.5984753200240996E-2</v>
      </c>
      <c r="F223" s="24">
        <f>IF($C223&lt;6,Lin_parameters_wd!D$9,Lin_parameters_wknd!D$10)</f>
        <v>0.40699471377216029</v>
      </c>
      <c r="G223" s="24">
        <f>IF($C223&lt;6,Lin_parameters_wd!E$9,Lin_parameters_wknd!E$10)</f>
        <v>-1.2756454396407539E-2</v>
      </c>
      <c r="H223" s="31">
        <f>IF($C223&lt;6,Lin_parameters_wd!F$9,Lin_parameters_wknd!F$10)</f>
        <v>16.399999999999999</v>
      </c>
      <c r="I223" s="11">
        <f t="shared" si="16"/>
        <v>0.40699471377216029</v>
      </c>
      <c r="J223" s="14">
        <f t="shared" si="17"/>
        <v>-1.2756454396407539E-2</v>
      </c>
      <c r="K223" s="11">
        <f t="shared" si="18"/>
        <v>0.1939619253521544</v>
      </c>
      <c r="L223" s="31">
        <f>$K223*'Input and Output'!$C$30/SUM($K$2:$K$366)</f>
        <v>0.20830361084262836</v>
      </c>
    </row>
    <row r="224" spans="1:12" x14ac:dyDescent="0.25">
      <c r="A224" s="18">
        <f t="shared" si="19"/>
        <v>42592</v>
      </c>
      <c r="B224" s="6">
        <f>'Input and Output'!C257</f>
        <v>13.4</v>
      </c>
      <c r="C224" s="6">
        <f t="shared" si="15"/>
        <v>4</v>
      </c>
      <c r="D224" s="27">
        <f>IF($C224&lt;6,Lin_parameters_wd!B$9,Lin_parameters_wknd!B$10)</f>
        <v>1.771938814155029</v>
      </c>
      <c r="E224" s="24">
        <f>IF($C224&lt;6,Lin_parameters_wd!C$9,Lin_parameters_wknd!C$10)</f>
        <v>-9.5984753200240996E-2</v>
      </c>
      <c r="F224" s="24">
        <f>IF($C224&lt;6,Lin_parameters_wd!D$9,Lin_parameters_wknd!D$10)</f>
        <v>0.40699471377216029</v>
      </c>
      <c r="G224" s="24">
        <f>IF($C224&lt;6,Lin_parameters_wd!E$9,Lin_parameters_wknd!E$10)</f>
        <v>-1.2756454396407539E-2</v>
      </c>
      <c r="H224" s="31">
        <f>IF($C224&lt;6,Lin_parameters_wd!F$9,Lin_parameters_wknd!F$10)</f>
        <v>16.399999999999999</v>
      </c>
      <c r="I224" s="11">
        <f t="shared" si="16"/>
        <v>1.771938814155029</v>
      </c>
      <c r="J224" s="14">
        <f t="shared" si="17"/>
        <v>-9.5984753200240996E-2</v>
      </c>
      <c r="K224" s="11">
        <f t="shared" si="18"/>
        <v>0.48574312127179953</v>
      </c>
      <c r="L224" s="31">
        <f>$K224*'Input and Output'!$C$30/SUM($K$2:$K$366)</f>
        <v>0.52165932009171356</v>
      </c>
    </row>
    <row r="225" spans="1:12" x14ac:dyDescent="0.25">
      <c r="A225" s="18">
        <f t="shared" si="19"/>
        <v>42593</v>
      </c>
      <c r="B225" s="6">
        <f>'Input and Output'!C258</f>
        <v>12.6</v>
      </c>
      <c r="C225" s="6">
        <f t="shared" si="15"/>
        <v>5</v>
      </c>
      <c r="D225" s="27">
        <f>IF($C225&lt;6,Lin_parameters_wd!B$9,Lin_parameters_wknd!B$10)</f>
        <v>1.771938814155029</v>
      </c>
      <c r="E225" s="24">
        <f>IF($C225&lt;6,Lin_parameters_wd!C$9,Lin_parameters_wknd!C$10)</f>
        <v>-9.5984753200240996E-2</v>
      </c>
      <c r="F225" s="24">
        <f>IF($C225&lt;6,Lin_parameters_wd!D$9,Lin_parameters_wknd!D$10)</f>
        <v>0.40699471377216029</v>
      </c>
      <c r="G225" s="24">
        <f>IF($C225&lt;6,Lin_parameters_wd!E$9,Lin_parameters_wknd!E$10)</f>
        <v>-1.2756454396407539E-2</v>
      </c>
      <c r="H225" s="31">
        <f>IF($C225&lt;6,Lin_parameters_wd!F$9,Lin_parameters_wknd!F$10)</f>
        <v>16.399999999999999</v>
      </c>
      <c r="I225" s="11">
        <f t="shared" si="16"/>
        <v>1.771938814155029</v>
      </c>
      <c r="J225" s="14">
        <f t="shared" si="17"/>
        <v>-9.5984753200240996E-2</v>
      </c>
      <c r="K225" s="11">
        <f t="shared" si="18"/>
        <v>0.56253092383199244</v>
      </c>
      <c r="L225" s="31">
        <f>$K225*'Input and Output'!$C$30/SUM($K$2:$K$366)</f>
        <v>0.60412486848693803</v>
      </c>
    </row>
    <row r="226" spans="1:12" x14ac:dyDescent="0.25">
      <c r="A226" s="18">
        <f t="shared" si="19"/>
        <v>42594</v>
      </c>
      <c r="B226" s="6">
        <f>'Input and Output'!C259</f>
        <v>16</v>
      </c>
      <c r="C226" s="6">
        <f t="shared" si="15"/>
        <v>6</v>
      </c>
      <c r="D226" s="27">
        <f>IF($C226&lt;6,Lin_parameters_wd!B$9,Lin_parameters_wknd!B$10)</f>
        <v>1.31124751273035</v>
      </c>
      <c r="E226" s="24">
        <f>IF($C226&lt;6,Lin_parameters_wd!C$9,Lin_parameters_wknd!C$10)</f>
        <v>-7.5310765362349638E-2</v>
      </c>
      <c r="F226" s="24">
        <f>IF($C226&lt;6,Lin_parameters_wd!D$9,Lin_parameters_wknd!D$10)</f>
        <v>0.29524473618599389</v>
      </c>
      <c r="G226" s="24">
        <f>IF($C226&lt;6,Lin_parameters_wd!E$9,Lin_parameters_wknd!E$10)</f>
        <v>-9.762199133681506E-3</v>
      </c>
      <c r="H226" s="31">
        <f>IF($C226&lt;6,Lin_parameters_wd!F$9,Lin_parameters_wknd!F$10)</f>
        <v>15.5</v>
      </c>
      <c r="I226" s="11">
        <f t="shared" si="16"/>
        <v>0.29524473618599389</v>
      </c>
      <c r="J226" s="14">
        <f t="shared" si="17"/>
        <v>-9.762199133681506E-3</v>
      </c>
      <c r="K226" s="11">
        <f t="shared" si="18"/>
        <v>0.1390495500470898</v>
      </c>
      <c r="L226" s="31">
        <f>$K226*'Input and Output'!$C$30/SUM($K$2:$K$366)</f>
        <v>0.14933097466558973</v>
      </c>
    </row>
    <row r="227" spans="1:12" x14ac:dyDescent="0.25">
      <c r="A227" s="18">
        <f t="shared" si="19"/>
        <v>42595</v>
      </c>
      <c r="B227" s="6">
        <f>'Input and Output'!C260</f>
        <v>21</v>
      </c>
      <c r="C227" s="6">
        <f t="shared" si="15"/>
        <v>7</v>
      </c>
      <c r="D227" s="27">
        <f>IF($C227&lt;6,Lin_parameters_wd!B$9,Lin_parameters_wknd!B$10)</f>
        <v>1.31124751273035</v>
      </c>
      <c r="E227" s="24">
        <f>IF($C227&lt;6,Lin_parameters_wd!C$9,Lin_parameters_wknd!C$10)</f>
        <v>-7.5310765362349638E-2</v>
      </c>
      <c r="F227" s="24">
        <f>IF($C227&lt;6,Lin_parameters_wd!D$9,Lin_parameters_wknd!D$10)</f>
        <v>0.29524473618599389</v>
      </c>
      <c r="G227" s="24">
        <f>IF($C227&lt;6,Lin_parameters_wd!E$9,Lin_parameters_wknd!E$10)</f>
        <v>-9.762199133681506E-3</v>
      </c>
      <c r="H227" s="31">
        <f>IF($C227&lt;6,Lin_parameters_wd!F$9,Lin_parameters_wknd!F$10)</f>
        <v>15.5</v>
      </c>
      <c r="I227" s="11">
        <f t="shared" si="16"/>
        <v>0.29524473618599389</v>
      </c>
      <c r="J227" s="14">
        <f t="shared" si="17"/>
        <v>-9.762199133681506E-3</v>
      </c>
      <c r="K227" s="11">
        <f t="shared" si="18"/>
        <v>9.0238554378682279E-2</v>
      </c>
      <c r="L227" s="31">
        <f>$K227*'Input and Output'!$C$30/SUM($K$2:$K$366)</f>
        <v>9.6910858562425622E-2</v>
      </c>
    </row>
    <row r="228" spans="1:12" x14ac:dyDescent="0.25">
      <c r="A228" s="18">
        <f t="shared" si="19"/>
        <v>42596</v>
      </c>
      <c r="B228" s="6">
        <f>'Input and Output'!C261</f>
        <v>19.100000000000001</v>
      </c>
      <c r="C228" s="6">
        <f t="shared" si="15"/>
        <v>1</v>
      </c>
      <c r="D228" s="27">
        <f>IF($C228&lt;6,Lin_parameters_wd!B$9,Lin_parameters_wknd!B$10)</f>
        <v>1.771938814155029</v>
      </c>
      <c r="E228" s="24">
        <f>IF($C228&lt;6,Lin_parameters_wd!C$9,Lin_parameters_wknd!C$10)</f>
        <v>-9.5984753200240996E-2</v>
      </c>
      <c r="F228" s="24">
        <f>IF($C228&lt;6,Lin_parameters_wd!D$9,Lin_parameters_wknd!D$10)</f>
        <v>0.40699471377216029</v>
      </c>
      <c r="G228" s="24">
        <f>IF($C228&lt;6,Lin_parameters_wd!E$9,Lin_parameters_wknd!E$10)</f>
        <v>-1.2756454396407539E-2</v>
      </c>
      <c r="H228" s="31">
        <f>IF($C228&lt;6,Lin_parameters_wd!F$9,Lin_parameters_wknd!F$10)</f>
        <v>16.399999999999999</v>
      </c>
      <c r="I228" s="11">
        <f t="shared" si="16"/>
        <v>0.40699471377216029</v>
      </c>
      <c r="J228" s="14">
        <f t="shared" si="17"/>
        <v>-1.2756454396407539E-2</v>
      </c>
      <c r="K228" s="11">
        <f t="shared" si="18"/>
        <v>0.16334643480077626</v>
      </c>
      <c r="L228" s="31">
        <f>$K228*'Input and Output'!$C$30/SUM($K$2:$K$366)</f>
        <v>0.17542438870667629</v>
      </c>
    </row>
    <row r="229" spans="1:12" x14ac:dyDescent="0.25">
      <c r="A229" s="18">
        <f t="shared" si="19"/>
        <v>42597</v>
      </c>
      <c r="B229" s="6">
        <f>'Input and Output'!C262</f>
        <v>17.899999999999999</v>
      </c>
      <c r="C229" s="6">
        <f t="shared" si="15"/>
        <v>2</v>
      </c>
      <c r="D229" s="27">
        <f>IF($C229&lt;6,Lin_parameters_wd!B$9,Lin_parameters_wknd!B$10)</f>
        <v>1.771938814155029</v>
      </c>
      <c r="E229" s="24">
        <f>IF($C229&lt;6,Lin_parameters_wd!C$9,Lin_parameters_wknd!C$10)</f>
        <v>-9.5984753200240996E-2</v>
      </c>
      <c r="F229" s="24">
        <f>IF($C229&lt;6,Lin_parameters_wd!D$9,Lin_parameters_wknd!D$10)</f>
        <v>0.40699471377216029</v>
      </c>
      <c r="G229" s="24">
        <f>IF($C229&lt;6,Lin_parameters_wd!E$9,Lin_parameters_wknd!E$10)</f>
        <v>-1.2756454396407539E-2</v>
      </c>
      <c r="H229" s="31">
        <f>IF($C229&lt;6,Lin_parameters_wd!F$9,Lin_parameters_wknd!F$10)</f>
        <v>16.399999999999999</v>
      </c>
      <c r="I229" s="11">
        <f t="shared" si="16"/>
        <v>0.40699471377216029</v>
      </c>
      <c r="J229" s="14">
        <f t="shared" si="17"/>
        <v>-1.2756454396407539E-2</v>
      </c>
      <c r="K229" s="11">
        <f t="shared" si="18"/>
        <v>0.17865418007646536</v>
      </c>
      <c r="L229" s="31">
        <f>$K229*'Input and Output'!$C$30/SUM($K$2:$K$366)</f>
        <v>0.19186399977465235</v>
      </c>
    </row>
    <row r="230" spans="1:12" x14ac:dyDescent="0.25">
      <c r="A230" s="18">
        <f t="shared" si="19"/>
        <v>42598</v>
      </c>
      <c r="B230" s="6">
        <f>'Input and Output'!C263</f>
        <v>18.100000000000001</v>
      </c>
      <c r="C230" s="6">
        <f t="shared" si="15"/>
        <v>3</v>
      </c>
      <c r="D230" s="27">
        <f>IF($C230&lt;6,Lin_parameters_wd!B$9,Lin_parameters_wknd!B$10)</f>
        <v>1.771938814155029</v>
      </c>
      <c r="E230" s="24">
        <f>IF($C230&lt;6,Lin_parameters_wd!C$9,Lin_parameters_wknd!C$10)</f>
        <v>-9.5984753200240996E-2</v>
      </c>
      <c r="F230" s="24">
        <f>IF($C230&lt;6,Lin_parameters_wd!D$9,Lin_parameters_wknd!D$10)</f>
        <v>0.40699471377216029</v>
      </c>
      <c r="G230" s="24">
        <f>IF($C230&lt;6,Lin_parameters_wd!E$9,Lin_parameters_wknd!E$10)</f>
        <v>-1.2756454396407539E-2</v>
      </c>
      <c r="H230" s="31">
        <f>IF($C230&lt;6,Lin_parameters_wd!F$9,Lin_parameters_wknd!F$10)</f>
        <v>16.399999999999999</v>
      </c>
      <c r="I230" s="11">
        <f t="shared" si="16"/>
        <v>0.40699471377216029</v>
      </c>
      <c r="J230" s="14">
        <f t="shared" si="17"/>
        <v>-1.2756454396407539E-2</v>
      </c>
      <c r="K230" s="11">
        <f t="shared" si="18"/>
        <v>0.17610288919718381</v>
      </c>
      <c r="L230" s="31">
        <f>$K230*'Input and Output'!$C$30/SUM($K$2:$K$366)</f>
        <v>0.18912406459665632</v>
      </c>
    </row>
    <row r="231" spans="1:12" x14ac:dyDescent="0.25">
      <c r="A231" s="18">
        <f t="shared" si="19"/>
        <v>42599</v>
      </c>
      <c r="B231" s="6">
        <f>'Input and Output'!C264</f>
        <v>17.600000000000001</v>
      </c>
      <c r="C231" s="6">
        <f t="shared" si="15"/>
        <v>4</v>
      </c>
      <c r="D231" s="27">
        <f>IF($C231&lt;6,Lin_parameters_wd!B$9,Lin_parameters_wknd!B$10)</f>
        <v>1.771938814155029</v>
      </c>
      <c r="E231" s="24">
        <f>IF($C231&lt;6,Lin_parameters_wd!C$9,Lin_parameters_wknd!C$10)</f>
        <v>-9.5984753200240996E-2</v>
      </c>
      <c r="F231" s="24">
        <f>IF($C231&lt;6,Lin_parameters_wd!D$9,Lin_parameters_wknd!D$10)</f>
        <v>0.40699471377216029</v>
      </c>
      <c r="G231" s="24">
        <f>IF($C231&lt;6,Lin_parameters_wd!E$9,Lin_parameters_wknd!E$10)</f>
        <v>-1.2756454396407539E-2</v>
      </c>
      <c r="H231" s="31">
        <f>IF($C231&lt;6,Lin_parameters_wd!F$9,Lin_parameters_wknd!F$10)</f>
        <v>16.399999999999999</v>
      </c>
      <c r="I231" s="11">
        <f t="shared" si="16"/>
        <v>0.40699471377216029</v>
      </c>
      <c r="J231" s="14">
        <f t="shared" si="17"/>
        <v>-1.2756454396407539E-2</v>
      </c>
      <c r="K231" s="11">
        <f t="shared" si="18"/>
        <v>0.18248111639538758</v>
      </c>
      <c r="L231" s="31">
        <f>$K231*'Input and Output'!$C$30/SUM($K$2:$K$366)</f>
        <v>0.19597390254164632</v>
      </c>
    </row>
    <row r="232" spans="1:12" x14ac:dyDescent="0.25">
      <c r="A232" s="18">
        <f t="shared" si="19"/>
        <v>42600</v>
      </c>
      <c r="B232" s="6">
        <f>'Input and Output'!C265</f>
        <v>18.399999999999999</v>
      </c>
      <c r="C232" s="6">
        <f t="shared" si="15"/>
        <v>5</v>
      </c>
      <c r="D232" s="27">
        <f>IF($C232&lt;6,Lin_parameters_wd!B$9,Lin_parameters_wknd!B$10)</f>
        <v>1.771938814155029</v>
      </c>
      <c r="E232" s="24">
        <f>IF($C232&lt;6,Lin_parameters_wd!C$9,Lin_parameters_wknd!C$10)</f>
        <v>-9.5984753200240996E-2</v>
      </c>
      <c r="F232" s="24">
        <f>IF($C232&lt;6,Lin_parameters_wd!D$9,Lin_parameters_wknd!D$10)</f>
        <v>0.40699471377216029</v>
      </c>
      <c r="G232" s="24">
        <f>IF($C232&lt;6,Lin_parameters_wd!E$9,Lin_parameters_wknd!E$10)</f>
        <v>-1.2756454396407539E-2</v>
      </c>
      <c r="H232" s="31">
        <f>IF($C232&lt;6,Lin_parameters_wd!F$9,Lin_parameters_wknd!F$10)</f>
        <v>16.399999999999999</v>
      </c>
      <c r="I232" s="11">
        <f t="shared" si="16"/>
        <v>0.40699471377216029</v>
      </c>
      <c r="J232" s="14">
        <f t="shared" si="17"/>
        <v>-1.2756454396407539E-2</v>
      </c>
      <c r="K232" s="11">
        <f t="shared" si="18"/>
        <v>0.17227595287826158</v>
      </c>
      <c r="L232" s="31">
        <f>$K232*'Input and Output'!$C$30/SUM($K$2:$K$366)</f>
        <v>0.18501416182966235</v>
      </c>
    </row>
    <row r="233" spans="1:12" x14ac:dyDescent="0.25">
      <c r="A233" s="18">
        <f t="shared" si="19"/>
        <v>42601</v>
      </c>
      <c r="B233" s="6">
        <f>'Input and Output'!C266</f>
        <v>20</v>
      </c>
      <c r="C233" s="6">
        <f t="shared" si="15"/>
        <v>6</v>
      </c>
      <c r="D233" s="27">
        <f>IF($C233&lt;6,Lin_parameters_wd!B$9,Lin_parameters_wknd!B$10)</f>
        <v>1.31124751273035</v>
      </c>
      <c r="E233" s="24">
        <f>IF($C233&lt;6,Lin_parameters_wd!C$9,Lin_parameters_wknd!C$10)</f>
        <v>-7.5310765362349638E-2</v>
      </c>
      <c r="F233" s="24">
        <f>IF($C233&lt;6,Lin_parameters_wd!D$9,Lin_parameters_wknd!D$10)</f>
        <v>0.29524473618599389</v>
      </c>
      <c r="G233" s="24">
        <f>IF($C233&lt;6,Lin_parameters_wd!E$9,Lin_parameters_wknd!E$10)</f>
        <v>-9.762199133681506E-3</v>
      </c>
      <c r="H233" s="31">
        <f>IF($C233&lt;6,Lin_parameters_wd!F$9,Lin_parameters_wknd!F$10)</f>
        <v>15.5</v>
      </c>
      <c r="I233" s="11">
        <f t="shared" si="16"/>
        <v>0.29524473618599389</v>
      </c>
      <c r="J233" s="14">
        <f t="shared" si="17"/>
        <v>-9.762199133681506E-3</v>
      </c>
      <c r="K233" s="11">
        <f t="shared" si="18"/>
        <v>0.10000075351236376</v>
      </c>
      <c r="L233" s="31">
        <f>$K233*'Input and Output'!$C$30/SUM($K$2:$K$366)</f>
        <v>0.10739488178305841</v>
      </c>
    </row>
    <row r="234" spans="1:12" x14ac:dyDescent="0.25">
      <c r="A234" s="18">
        <f t="shared" si="19"/>
        <v>42602</v>
      </c>
      <c r="B234" s="6">
        <f>'Input and Output'!C267</f>
        <v>19.2</v>
      </c>
      <c r="C234" s="6">
        <f t="shared" si="15"/>
        <v>7</v>
      </c>
      <c r="D234" s="27">
        <f>IF($C234&lt;6,Lin_parameters_wd!B$9,Lin_parameters_wknd!B$10)</f>
        <v>1.31124751273035</v>
      </c>
      <c r="E234" s="24">
        <f>IF($C234&lt;6,Lin_parameters_wd!C$9,Lin_parameters_wknd!C$10)</f>
        <v>-7.5310765362349638E-2</v>
      </c>
      <c r="F234" s="24">
        <f>IF($C234&lt;6,Lin_parameters_wd!D$9,Lin_parameters_wknd!D$10)</f>
        <v>0.29524473618599389</v>
      </c>
      <c r="G234" s="24">
        <f>IF($C234&lt;6,Lin_parameters_wd!E$9,Lin_parameters_wknd!E$10)</f>
        <v>-9.762199133681506E-3</v>
      </c>
      <c r="H234" s="31">
        <f>IF($C234&lt;6,Lin_parameters_wd!F$9,Lin_parameters_wknd!F$10)</f>
        <v>15.5</v>
      </c>
      <c r="I234" s="11">
        <f t="shared" si="16"/>
        <v>0.29524473618599389</v>
      </c>
      <c r="J234" s="14">
        <f t="shared" si="17"/>
        <v>-9.762199133681506E-3</v>
      </c>
      <c r="K234" s="11">
        <f t="shared" si="18"/>
        <v>0.10781051281930898</v>
      </c>
      <c r="L234" s="31">
        <f>$K234*'Input and Output'!$C$30/SUM($K$2:$K$366)</f>
        <v>0.11578210035956468</v>
      </c>
    </row>
    <row r="235" spans="1:12" x14ac:dyDescent="0.25">
      <c r="A235" s="18">
        <f t="shared" si="19"/>
        <v>42603</v>
      </c>
      <c r="B235" s="6">
        <f>'Input and Output'!C268</f>
        <v>17.600000000000001</v>
      </c>
      <c r="C235" s="6">
        <f t="shared" si="15"/>
        <v>1</v>
      </c>
      <c r="D235" s="27">
        <f>IF($C235&lt;6,Lin_parameters_wd!B$9,Lin_parameters_wknd!B$10)</f>
        <v>1.771938814155029</v>
      </c>
      <c r="E235" s="24">
        <f>IF($C235&lt;6,Lin_parameters_wd!C$9,Lin_parameters_wknd!C$10)</f>
        <v>-9.5984753200240996E-2</v>
      </c>
      <c r="F235" s="24">
        <f>IF($C235&lt;6,Lin_parameters_wd!D$9,Lin_parameters_wknd!D$10)</f>
        <v>0.40699471377216029</v>
      </c>
      <c r="G235" s="24">
        <f>IF($C235&lt;6,Lin_parameters_wd!E$9,Lin_parameters_wknd!E$10)</f>
        <v>-1.2756454396407539E-2</v>
      </c>
      <c r="H235" s="31">
        <f>IF($C235&lt;6,Lin_parameters_wd!F$9,Lin_parameters_wknd!F$10)</f>
        <v>16.399999999999999</v>
      </c>
      <c r="I235" s="11">
        <f t="shared" si="16"/>
        <v>0.40699471377216029</v>
      </c>
      <c r="J235" s="14">
        <f t="shared" si="17"/>
        <v>-1.2756454396407539E-2</v>
      </c>
      <c r="K235" s="11">
        <f t="shared" si="18"/>
        <v>0.18248111639538758</v>
      </c>
      <c r="L235" s="31">
        <f>$K235*'Input and Output'!$C$30/SUM($K$2:$K$366)</f>
        <v>0.19597390254164632</v>
      </c>
    </row>
    <row r="236" spans="1:12" x14ac:dyDescent="0.25">
      <c r="A236" s="18">
        <f t="shared" si="19"/>
        <v>42604</v>
      </c>
      <c r="B236" s="6">
        <f>'Input and Output'!C269</f>
        <v>17.399999999999999</v>
      </c>
      <c r="C236" s="6">
        <f t="shared" si="15"/>
        <v>2</v>
      </c>
      <c r="D236" s="27">
        <f>IF($C236&lt;6,Lin_parameters_wd!B$9,Lin_parameters_wknd!B$10)</f>
        <v>1.771938814155029</v>
      </c>
      <c r="E236" s="24">
        <f>IF($C236&lt;6,Lin_parameters_wd!C$9,Lin_parameters_wknd!C$10)</f>
        <v>-9.5984753200240996E-2</v>
      </c>
      <c r="F236" s="24">
        <f>IF($C236&lt;6,Lin_parameters_wd!D$9,Lin_parameters_wknd!D$10)</f>
        <v>0.40699471377216029</v>
      </c>
      <c r="G236" s="24">
        <f>IF($C236&lt;6,Lin_parameters_wd!E$9,Lin_parameters_wknd!E$10)</f>
        <v>-1.2756454396407539E-2</v>
      </c>
      <c r="H236" s="31">
        <f>IF($C236&lt;6,Lin_parameters_wd!F$9,Lin_parameters_wknd!F$10)</f>
        <v>16.399999999999999</v>
      </c>
      <c r="I236" s="11">
        <f t="shared" si="16"/>
        <v>0.40699471377216029</v>
      </c>
      <c r="J236" s="14">
        <f t="shared" si="17"/>
        <v>-1.2756454396407539E-2</v>
      </c>
      <c r="K236" s="11">
        <f t="shared" si="18"/>
        <v>0.18503240727466913</v>
      </c>
      <c r="L236" s="31">
        <f>$K236*'Input and Output'!$C$30/SUM($K$2:$K$366)</f>
        <v>0.19871383771964235</v>
      </c>
    </row>
    <row r="237" spans="1:12" x14ac:dyDescent="0.25">
      <c r="A237" s="18">
        <f t="shared" si="19"/>
        <v>42605</v>
      </c>
      <c r="B237" s="6">
        <f>'Input and Output'!C270</f>
        <v>21.7</v>
      </c>
      <c r="C237" s="6">
        <f t="shared" si="15"/>
        <v>3</v>
      </c>
      <c r="D237" s="27">
        <f>IF($C237&lt;6,Lin_parameters_wd!B$9,Lin_parameters_wknd!B$10)</f>
        <v>1.771938814155029</v>
      </c>
      <c r="E237" s="24">
        <f>IF($C237&lt;6,Lin_parameters_wd!C$9,Lin_parameters_wknd!C$10)</f>
        <v>-9.5984753200240996E-2</v>
      </c>
      <c r="F237" s="24">
        <f>IF($C237&lt;6,Lin_parameters_wd!D$9,Lin_parameters_wknd!D$10)</f>
        <v>0.40699471377216029</v>
      </c>
      <c r="G237" s="24">
        <f>IF($C237&lt;6,Lin_parameters_wd!E$9,Lin_parameters_wknd!E$10)</f>
        <v>-1.2756454396407539E-2</v>
      </c>
      <c r="H237" s="31">
        <f>IF($C237&lt;6,Lin_parameters_wd!F$9,Lin_parameters_wknd!F$10)</f>
        <v>16.399999999999999</v>
      </c>
      <c r="I237" s="11">
        <f t="shared" si="16"/>
        <v>0.40699471377216029</v>
      </c>
      <c r="J237" s="14">
        <f t="shared" si="17"/>
        <v>-1.2756454396407539E-2</v>
      </c>
      <c r="K237" s="11">
        <f t="shared" si="18"/>
        <v>0.13017965337011672</v>
      </c>
      <c r="L237" s="31">
        <f>$K237*'Input and Output'!$C$30/SUM($K$2:$K$366)</f>
        <v>0.13980523139272832</v>
      </c>
    </row>
    <row r="238" spans="1:12" x14ac:dyDescent="0.25">
      <c r="A238" s="18">
        <f t="shared" si="19"/>
        <v>42606</v>
      </c>
      <c r="B238" s="6">
        <f>'Input and Output'!C271</f>
        <v>24.3</v>
      </c>
      <c r="C238" s="6">
        <f t="shared" si="15"/>
        <v>4</v>
      </c>
      <c r="D238" s="27">
        <f>IF($C238&lt;6,Lin_parameters_wd!B$9,Lin_parameters_wknd!B$10)</f>
        <v>1.771938814155029</v>
      </c>
      <c r="E238" s="24">
        <f>IF($C238&lt;6,Lin_parameters_wd!C$9,Lin_parameters_wknd!C$10)</f>
        <v>-9.5984753200240996E-2</v>
      </c>
      <c r="F238" s="24">
        <f>IF($C238&lt;6,Lin_parameters_wd!D$9,Lin_parameters_wknd!D$10)</f>
        <v>0.40699471377216029</v>
      </c>
      <c r="G238" s="24">
        <f>IF($C238&lt;6,Lin_parameters_wd!E$9,Lin_parameters_wknd!E$10)</f>
        <v>-1.2756454396407539E-2</v>
      </c>
      <c r="H238" s="31">
        <f>IF($C238&lt;6,Lin_parameters_wd!F$9,Lin_parameters_wknd!F$10)</f>
        <v>16.399999999999999</v>
      </c>
      <c r="I238" s="11">
        <f t="shared" si="16"/>
        <v>0.40699471377216029</v>
      </c>
      <c r="J238" s="14">
        <f t="shared" si="17"/>
        <v>-1.2756454396407539E-2</v>
      </c>
      <c r="K238" s="11">
        <f t="shared" si="18"/>
        <v>9.7012871939457068E-2</v>
      </c>
      <c r="L238" s="31">
        <f>$K238*'Input and Output'!$C$30/SUM($K$2:$K$366)</f>
        <v>0.10418607407878026</v>
      </c>
    </row>
    <row r="239" spans="1:12" x14ac:dyDescent="0.25">
      <c r="A239" s="18">
        <f t="shared" si="19"/>
        <v>42607</v>
      </c>
      <c r="B239" s="6">
        <f>'Input and Output'!C272</f>
        <v>25.1</v>
      </c>
      <c r="C239" s="6">
        <f t="shared" si="15"/>
        <v>5</v>
      </c>
      <c r="D239" s="27">
        <f>IF($C239&lt;6,Lin_parameters_wd!B$9,Lin_parameters_wknd!B$10)</f>
        <v>1.771938814155029</v>
      </c>
      <c r="E239" s="24">
        <f>IF($C239&lt;6,Lin_parameters_wd!C$9,Lin_parameters_wknd!C$10)</f>
        <v>-9.5984753200240996E-2</v>
      </c>
      <c r="F239" s="24">
        <f>IF($C239&lt;6,Lin_parameters_wd!D$9,Lin_parameters_wknd!D$10)</f>
        <v>0.40699471377216029</v>
      </c>
      <c r="G239" s="24">
        <f>IF($C239&lt;6,Lin_parameters_wd!E$9,Lin_parameters_wknd!E$10)</f>
        <v>-1.2756454396407539E-2</v>
      </c>
      <c r="H239" s="31">
        <f>IF($C239&lt;6,Lin_parameters_wd!F$9,Lin_parameters_wknd!F$10)</f>
        <v>16.399999999999999</v>
      </c>
      <c r="I239" s="11">
        <f t="shared" si="16"/>
        <v>0.40699471377216029</v>
      </c>
      <c r="J239" s="14">
        <f t="shared" si="17"/>
        <v>-1.2756454396407539E-2</v>
      </c>
      <c r="K239" s="11">
        <f t="shared" si="18"/>
        <v>8.6807708422331042E-2</v>
      </c>
      <c r="L239" s="31">
        <f>$K239*'Input and Output'!$C$30/SUM($K$2:$K$366)</f>
        <v>9.3226333366796268E-2</v>
      </c>
    </row>
    <row r="240" spans="1:12" x14ac:dyDescent="0.25">
      <c r="A240" s="18">
        <f t="shared" si="19"/>
        <v>42608</v>
      </c>
      <c r="B240" s="6">
        <f>'Input and Output'!C273</f>
        <v>25.7</v>
      </c>
      <c r="C240" s="6">
        <f t="shared" si="15"/>
        <v>6</v>
      </c>
      <c r="D240" s="27">
        <f>IF($C240&lt;6,Lin_parameters_wd!B$9,Lin_parameters_wknd!B$10)</f>
        <v>1.31124751273035</v>
      </c>
      <c r="E240" s="24">
        <f>IF($C240&lt;6,Lin_parameters_wd!C$9,Lin_parameters_wknd!C$10)</f>
        <v>-7.5310765362349638E-2</v>
      </c>
      <c r="F240" s="24">
        <f>IF($C240&lt;6,Lin_parameters_wd!D$9,Lin_parameters_wknd!D$10)</f>
        <v>0.29524473618599389</v>
      </c>
      <c r="G240" s="24">
        <f>IF($C240&lt;6,Lin_parameters_wd!E$9,Lin_parameters_wknd!E$10)</f>
        <v>-9.762199133681506E-3</v>
      </c>
      <c r="H240" s="31">
        <f>IF($C240&lt;6,Lin_parameters_wd!F$9,Lin_parameters_wknd!F$10)</f>
        <v>15.5</v>
      </c>
      <c r="I240" s="11">
        <f t="shared" si="16"/>
        <v>0.29524473618599389</v>
      </c>
      <c r="J240" s="14">
        <f t="shared" si="17"/>
        <v>-9.762199133681506E-3</v>
      </c>
      <c r="K240" s="11">
        <f t="shared" si="18"/>
        <v>4.4356218450379181E-2</v>
      </c>
      <c r="L240" s="31">
        <f>$K240*'Input and Output'!$C$30/SUM($K$2:$K$366)</f>
        <v>4.7635949425451352E-2</v>
      </c>
    </row>
    <row r="241" spans="1:12" x14ac:dyDescent="0.25">
      <c r="A241" s="18">
        <f t="shared" si="19"/>
        <v>42609</v>
      </c>
      <c r="B241" s="6">
        <f>'Input and Output'!C274</f>
        <v>26.9</v>
      </c>
      <c r="C241" s="6">
        <f t="shared" si="15"/>
        <v>7</v>
      </c>
      <c r="D241" s="27">
        <f>IF($C241&lt;6,Lin_parameters_wd!B$9,Lin_parameters_wknd!B$10)</f>
        <v>1.31124751273035</v>
      </c>
      <c r="E241" s="24">
        <f>IF($C241&lt;6,Lin_parameters_wd!C$9,Lin_parameters_wknd!C$10)</f>
        <v>-7.5310765362349638E-2</v>
      </c>
      <c r="F241" s="24">
        <f>IF($C241&lt;6,Lin_parameters_wd!D$9,Lin_parameters_wknd!D$10)</f>
        <v>0.29524473618599389</v>
      </c>
      <c r="G241" s="24">
        <f>IF($C241&lt;6,Lin_parameters_wd!E$9,Lin_parameters_wknd!E$10)</f>
        <v>-9.762199133681506E-3</v>
      </c>
      <c r="H241" s="31">
        <f>IF($C241&lt;6,Lin_parameters_wd!F$9,Lin_parameters_wknd!F$10)</f>
        <v>15.5</v>
      </c>
      <c r="I241" s="11">
        <f t="shared" si="16"/>
        <v>0.29524473618599389</v>
      </c>
      <c r="J241" s="14">
        <f t="shared" si="17"/>
        <v>-9.762199133681506E-3</v>
      </c>
      <c r="K241" s="11">
        <f t="shared" si="18"/>
        <v>3.2641579489961381E-2</v>
      </c>
      <c r="L241" s="31">
        <f>$K241*'Input and Output'!$C$30/SUM($K$2:$K$366)</f>
        <v>3.5055121560691974E-2</v>
      </c>
    </row>
    <row r="242" spans="1:12" x14ac:dyDescent="0.25">
      <c r="A242" s="18">
        <f t="shared" si="19"/>
        <v>42610</v>
      </c>
      <c r="B242" s="6">
        <f>'Input and Output'!C275</f>
        <v>23.3</v>
      </c>
      <c r="C242" s="6">
        <f t="shared" si="15"/>
        <v>1</v>
      </c>
      <c r="D242" s="27">
        <f>IF($C242&lt;6,Lin_parameters_wd!B$9,Lin_parameters_wknd!B$10)</f>
        <v>1.771938814155029</v>
      </c>
      <c r="E242" s="24">
        <f>IF($C242&lt;6,Lin_parameters_wd!C$9,Lin_parameters_wknd!C$10)</f>
        <v>-9.5984753200240996E-2</v>
      </c>
      <c r="F242" s="24">
        <f>IF($C242&lt;6,Lin_parameters_wd!D$9,Lin_parameters_wknd!D$10)</f>
        <v>0.40699471377216029</v>
      </c>
      <c r="G242" s="24">
        <f>IF($C242&lt;6,Lin_parameters_wd!E$9,Lin_parameters_wknd!E$10)</f>
        <v>-1.2756454396407539E-2</v>
      </c>
      <c r="H242" s="31">
        <f>IF($C242&lt;6,Lin_parameters_wd!F$9,Lin_parameters_wknd!F$10)</f>
        <v>16.399999999999999</v>
      </c>
      <c r="I242" s="11">
        <f t="shared" si="16"/>
        <v>0.40699471377216029</v>
      </c>
      <c r="J242" s="14">
        <f t="shared" si="17"/>
        <v>-1.2756454396407539E-2</v>
      </c>
      <c r="K242" s="11">
        <f t="shared" si="18"/>
        <v>0.10976932633586461</v>
      </c>
      <c r="L242" s="31">
        <f>$K242*'Input and Output'!$C$30/SUM($K$2:$K$366)</f>
        <v>0.11788574996876029</v>
      </c>
    </row>
    <row r="243" spans="1:12" x14ac:dyDescent="0.25">
      <c r="A243" s="18">
        <f t="shared" si="19"/>
        <v>42611</v>
      </c>
      <c r="B243" s="6">
        <f>'Input and Output'!C276</f>
        <v>18.600000000000001</v>
      </c>
      <c r="C243" s="6">
        <f t="shared" si="15"/>
        <v>2</v>
      </c>
      <c r="D243" s="27">
        <f>IF($C243&lt;6,Lin_parameters_wd!B$9,Lin_parameters_wknd!B$10)</f>
        <v>1.771938814155029</v>
      </c>
      <c r="E243" s="24">
        <f>IF($C243&lt;6,Lin_parameters_wd!C$9,Lin_parameters_wknd!C$10)</f>
        <v>-9.5984753200240996E-2</v>
      </c>
      <c r="F243" s="24">
        <f>IF($C243&lt;6,Lin_parameters_wd!D$9,Lin_parameters_wknd!D$10)</f>
        <v>0.40699471377216029</v>
      </c>
      <c r="G243" s="24">
        <f>IF($C243&lt;6,Lin_parameters_wd!E$9,Lin_parameters_wknd!E$10)</f>
        <v>-1.2756454396407539E-2</v>
      </c>
      <c r="H243" s="31">
        <f>IF($C243&lt;6,Lin_parameters_wd!F$9,Lin_parameters_wknd!F$10)</f>
        <v>16.399999999999999</v>
      </c>
      <c r="I243" s="11">
        <f t="shared" si="16"/>
        <v>0.40699471377216029</v>
      </c>
      <c r="J243" s="14">
        <f t="shared" si="17"/>
        <v>-1.2756454396407539E-2</v>
      </c>
      <c r="K243" s="11">
        <f t="shared" si="18"/>
        <v>0.16972466199898004</v>
      </c>
      <c r="L243" s="31">
        <f>$K243*'Input and Output'!$C$30/SUM($K$2:$K$366)</f>
        <v>0.18227422665166632</v>
      </c>
    </row>
    <row r="244" spans="1:12" x14ac:dyDescent="0.25">
      <c r="A244" s="18">
        <f t="shared" si="19"/>
        <v>42612</v>
      </c>
      <c r="B244" s="6">
        <f>'Input and Output'!C277</f>
        <v>18.2</v>
      </c>
      <c r="C244" s="6">
        <f t="shared" si="15"/>
        <v>3</v>
      </c>
      <c r="D244" s="27">
        <f>IF($C244&lt;6,Lin_parameters_wd!B$9,Lin_parameters_wknd!B$10)</f>
        <v>1.771938814155029</v>
      </c>
      <c r="E244" s="24">
        <f>IF($C244&lt;6,Lin_parameters_wd!C$9,Lin_parameters_wknd!C$10)</f>
        <v>-9.5984753200240996E-2</v>
      </c>
      <c r="F244" s="24">
        <f>IF($C244&lt;6,Lin_parameters_wd!D$9,Lin_parameters_wknd!D$10)</f>
        <v>0.40699471377216029</v>
      </c>
      <c r="G244" s="24">
        <f>IF($C244&lt;6,Lin_parameters_wd!E$9,Lin_parameters_wknd!E$10)</f>
        <v>-1.2756454396407539E-2</v>
      </c>
      <c r="H244" s="31">
        <f>IF($C244&lt;6,Lin_parameters_wd!F$9,Lin_parameters_wknd!F$10)</f>
        <v>16.399999999999999</v>
      </c>
      <c r="I244" s="11">
        <f t="shared" si="16"/>
        <v>0.40699471377216029</v>
      </c>
      <c r="J244" s="14">
        <f t="shared" si="17"/>
        <v>-1.2756454396407539E-2</v>
      </c>
      <c r="K244" s="11">
        <f t="shared" si="18"/>
        <v>0.17482724375754308</v>
      </c>
      <c r="L244" s="31">
        <f>$K244*'Input and Output'!$C$30/SUM($K$2:$K$366)</f>
        <v>0.18775409700765835</v>
      </c>
    </row>
    <row r="245" spans="1:12" x14ac:dyDescent="0.25">
      <c r="A245" s="18">
        <f t="shared" si="19"/>
        <v>42613</v>
      </c>
      <c r="B245" s="6">
        <f>'Input and Output'!C278</f>
        <v>19.600000000000001</v>
      </c>
      <c r="C245" s="6">
        <f t="shared" si="15"/>
        <v>4</v>
      </c>
      <c r="D245" s="27">
        <f>IF($C245&lt;6,Lin_parameters_wd!B$9,Lin_parameters_wknd!B$10)</f>
        <v>1.771938814155029</v>
      </c>
      <c r="E245" s="24">
        <f>IF($C245&lt;6,Lin_parameters_wd!C$9,Lin_parameters_wknd!C$10)</f>
        <v>-9.5984753200240996E-2</v>
      </c>
      <c r="F245" s="24">
        <f>IF($C245&lt;6,Lin_parameters_wd!D$9,Lin_parameters_wknd!D$10)</f>
        <v>0.40699471377216029</v>
      </c>
      <c r="G245" s="24">
        <f>IF($C245&lt;6,Lin_parameters_wd!E$9,Lin_parameters_wknd!E$10)</f>
        <v>-1.2756454396407539E-2</v>
      </c>
      <c r="H245" s="31">
        <f>IF($C245&lt;6,Lin_parameters_wd!F$9,Lin_parameters_wknd!F$10)</f>
        <v>16.399999999999999</v>
      </c>
      <c r="I245" s="11">
        <f t="shared" si="16"/>
        <v>0.40699471377216029</v>
      </c>
      <c r="J245" s="14">
        <f t="shared" si="17"/>
        <v>-1.2756454396407539E-2</v>
      </c>
      <c r="K245" s="11">
        <f t="shared" si="18"/>
        <v>0.15696820760257252</v>
      </c>
      <c r="L245" s="31">
        <f>$K245*'Input and Output'!$C$30/SUM($K$2:$K$366)</f>
        <v>0.16857455076168631</v>
      </c>
    </row>
    <row r="246" spans="1:12" x14ac:dyDescent="0.25">
      <c r="A246" s="18">
        <f t="shared" si="19"/>
        <v>42614</v>
      </c>
      <c r="B246" s="6">
        <f>'Input and Output'!C279</f>
        <v>20.9</v>
      </c>
      <c r="C246" s="6">
        <f t="shared" si="15"/>
        <v>5</v>
      </c>
      <c r="D246" s="27">
        <f>IF($C246&lt;6,Lin_parameters_wd!B$9,Lin_parameters_wknd!B$10)</f>
        <v>1.771938814155029</v>
      </c>
      <c r="E246" s="24">
        <f>IF($C246&lt;6,Lin_parameters_wd!C$9,Lin_parameters_wknd!C$10)</f>
        <v>-9.5984753200240996E-2</v>
      </c>
      <c r="F246" s="24">
        <f>IF($C246&lt;6,Lin_parameters_wd!D$9,Lin_parameters_wknd!D$10)</f>
        <v>0.40699471377216029</v>
      </c>
      <c r="G246" s="24">
        <f>IF($C246&lt;6,Lin_parameters_wd!E$9,Lin_parameters_wknd!E$10)</f>
        <v>-1.2756454396407539E-2</v>
      </c>
      <c r="H246" s="31">
        <f>IF($C246&lt;6,Lin_parameters_wd!F$9,Lin_parameters_wknd!F$10)</f>
        <v>16.399999999999999</v>
      </c>
      <c r="I246" s="11">
        <f t="shared" si="16"/>
        <v>0.40699471377216029</v>
      </c>
      <c r="J246" s="14">
        <f t="shared" si="17"/>
        <v>-1.2756454396407539E-2</v>
      </c>
      <c r="K246" s="11">
        <f t="shared" si="18"/>
        <v>0.14038481688724275</v>
      </c>
      <c r="L246" s="31">
        <f>$K246*'Input and Output'!$C$30/SUM($K$2:$K$366)</f>
        <v>0.15076497210471235</v>
      </c>
    </row>
    <row r="247" spans="1:12" x14ac:dyDescent="0.25">
      <c r="A247" s="18">
        <f t="shared" si="19"/>
        <v>42615</v>
      </c>
      <c r="B247" s="6">
        <f>'Input and Output'!C280</f>
        <v>20.7</v>
      </c>
      <c r="C247" s="6">
        <f t="shared" si="15"/>
        <v>6</v>
      </c>
      <c r="D247" s="27">
        <f>IF($C247&lt;6,Lin_parameters_wd!B$9,Lin_parameters_wknd!B$10)</f>
        <v>1.31124751273035</v>
      </c>
      <c r="E247" s="24">
        <f>IF($C247&lt;6,Lin_parameters_wd!C$9,Lin_parameters_wknd!C$10)</f>
        <v>-7.5310765362349638E-2</v>
      </c>
      <c r="F247" s="24">
        <f>IF($C247&lt;6,Lin_parameters_wd!D$9,Lin_parameters_wknd!D$10)</f>
        <v>0.29524473618599389</v>
      </c>
      <c r="G247" s="24">
        <f>IF($C247&lt;6,Lin_parameters_wd!E$9,Lin_parameters_wknd!E$10)</f>
        <v>-9.762199133681506E-3</v>
      </c>
      <c r="H247" s="31">
        <f>IF($C247&lt;6,Lin_parameters_wd!F$9,Lin_parameters_wknd!F$10)</f>
        <v>15.5</v>
      </c>
      <c r="I247" s="11">
        <f t="shared" si="16"/>
        <v>0.29524473618599389</v>
      </c>
      <c r="J247" s="14">
        <f t="shared" si="17"/>
        <v>-9.762199133681506E-3</v>
      </c>
      <c r="K247" s="11">
        <f t="shared" si="18"/>
        <v>9.3167214118786729E-2</v>
      </c>
      <c r="L247" s="31">
        <f>$K247*'Input and Output'!$C$30/SUM($K$2:$K$366)</f>
        <v>0.10005606552861547</v>
      </c>
    </row>
    <row r="248" spans="1:12" x14ac:dyDescent="0.25">
      <c r="A248" s="18">
        <f t="shared" si="19"/>
        <v>42616</v>
      </c>
      <c r="B248" s="6">
        <f>'Input and Output'!C281</f>
        <v>21.6</v>
      </c>
      <c r="C248" s="6">
        <f t="shared" si="15"/>
        <v>7</v>
      </c>
      <c r="D248" s="27">
        <f>IF($C248&lt;6,Lin_parameters_wd!B$9,Lin_parameters_wknd!B$10)</f>
        <v>1.31124751273035</v>
      </c>
      <c r="E248" s="24">
        <f>IF($C248&lt;6,Lin_parameters_wd!C$9,Lin_parameters_wknd!C$10)</f>
        <v>-7.5310765362349638E-2</v>
      </c>
      <c r="F248" s="24">
        <f>IF($C248&lt;6,Lin_parameters_wd!D$9,Lin_parameters_wknd!D$10)</f>
        <v>0.29524473618599389</v>
      </c>
      <c r="G248" s="24">
        <f>IF($C248&lt;6,Lin_parameters_wd!E$9,Lin_parameters_wknd!E$10)</f>
        <v>-9.762199133681506E-3</v>
      </c>
      <c r="H248" s="31">
        <f>IF($C248&lt;6,Lin_parameters_wd!F$9,Lin_parameters_wknd!F$10)</f>
        <v>15.5</v>
      </c>
      <c r="I248" s="11">
        <f t="shared" si="16"/>
        <v>0.29524473618599389</v>
      </c>
      <c r="J248" s="14">
        <f t="shared" si="17"/>
        <v>-9.762199133681506E-3</v>
      </c>
      <c r="K248" s="11">
        <f t="shared" si="18"/>
        <v>8.4381234898473351E-2</v>
      </c>
      <c r="L248" s="31">
        <f>$K248*'Input and Output'!$C$30/SUM($K$2:$K$366)</f>
        <v>9.0620444630045899E-2</v>
      </c>
    </row>
    <row r="249" spans="1:12" x14ac:dyDescent="0.25">
      <c r="A249" s="18">
        <f t="shared" si="19"/>
        <v>42617</v>
      </c>
      <c r="B249" s="6">
        <f>'Input and Output'!C282</f>
        <v>17.8</v>
      </c>
      <c r="C249" s="6">
        <f t="shared" si="15"/>
        <v>1</v>
      </c>
      <c r="D249" s="27">
        <f>IF($C249&lt;6,Lin_parameters_wd!B$9,Lin_parameters_wknd!B$10)</f>
        <v>1.771938814155029</v>
      </c>
      <c r="E249" s="24">
        <f>IF($C249&lt;6,Lin_parameters_wd!C$9,Lin_parameters_wknd!C$10)</f>
        <v>-9.5984753200240996E-2</v>
      </c>
      <c r="F249" s="24">
        <f>IF($C249&lt;6,Lin_parameters_wd!D$9,Lin_parameters_wknd!D$10)</f>
        <v>0.40699471377216029</v>
      </c>
      <c r="G249" s="24">
        <f>IF($C249&lt;6,Lin_parameters_wd!E$9,Lin_parameters_wknd!E$10)</f>
        <v>-1.2756454396407539E-2</v>
      </c>
      <c r="H249" s="31">
        <f>IF($C249&lt;6,Lin_parameters_wd!F$9,Lin_parameters_wknd!F$10)</f>
        <v>16.399999999999999</v>
      </c>
      <c r="I249" s="11">
        <f t="shared" si="16"/>
        <v>0.40699471377216029</v>
      </c>
      <c r="J249" s="14">
        <f t="shared" si="17"/>
        <v>-1.2756454396407539E-2</v>
      </c>
      <c r="K249" s="11">
        <f t="shared" si="18"/>
        <v>0.17992982551610609</v>
      </c>
      <c r="L249" s="31">
        <f>$K249*'Input and Output'!$C$30/SUM($K$2:$K$366)</f>
        <v>0.19323396736365034</v>
      </c>
    </row>
    <row r="250" spans="1:12" x14ac:dyDescent="0.25">
      <c r="A250" s="18">
        <f t="shared" si="19"/>
        <v>42618</v>
      </c>
      <c r="B250" s="6">
        <f>'Input and Output'!C283</f>
        <v>17</v>
      </c>
      <c r="C250" s="6">
        <f t="shared" si="15"/>
        <v>2</v>
      </c>
      <c r="D250" s="27">
        <f>IF($C250&lt;6,Lin_parameters_wd!B$9,Lin_parameters_wknd!B$10)</f>
        <v>1.771938814155029</v>
      </c>
      <c r="E250" s="24">
        <f>IF($C250&lt;6,Lin_parameters_wd!C$9,Lin_parameters_wknd!C$10)</f>
        <v>-9.5984753200240996E-2</v>
      </c>
      <c r="F250" s="24">
        <f>IF($C250&lt;6,Lin_parameters_wd!D$9,Lin_parameters_wknd!D$10)</f>
        <v>0.40699471377216029</v>
      </c>
      <c r="G250" s="24">
        <f>IF($C250&lt;6,Lin_parameters_wd!E$9,Lin_parameters_wknd!E$10)</f>
        <v>-1.2756454396407539E-2</v>
      </c>
      <c r="H250" s="31">
        <f>IF($C250&lt;6,Lin_parameters_wd!F$9,Lin_parameters_wknd!F$10)</f>
        <v>16.399999999999999</v>
      </c>
      <c r="I250" s="11">
        <f t="shared" si="16"/>
        <v>0.40699471377216029</v>
      </c>
      <c r="J250" s="14">
        <f t="shared" si="17"/>
        <v>-1.2756454396407539E-2</v>
      </c>
      <c r="K250" s="11">
        <f t="shared" si="18"/>
        <v>0.19013498903323212</v>
      </c>
      <c r="L250" s="31">
        <f>$K250*'Input and Output'!$C$30/SUM($K$2:$K$366)</f>
        <v>0.20419370807563436</v>
      </c>
    </row>
    <row r="251" spans="1:12" x14ac:dyDescent="0.25">
      <c r="A251" s="18">
        <f t="shared" si="19"/>
        <v>42619</v>
      </c>
      <c r="B251" s="6">
        <f>'Input and Output'!C284</f>
        <v>17.899999999999999</v>
      </c>
      <c r="C251" s="6">
        <f t="shared" si="15"/>
        <v>3</v>
      </c>
      <c r="D251" s="27">
        <f>IF($C251&lt;6,Lin_parameters_wd!B$9,Lin_parameters_wknd!B$10)</f>
        <v>1.771938814155029</v>
      </c>
      <c r="E251" s="24">
        <f>IF($C251&lt;6,Lin_parameters_wd!C$9,Lin_parameters_wknd!C$10)</f>
        <v>-9.5984753200240996E-2</v>
      </c>
      <c r="F251" s="24">
        <f>IF($C251&lt;6,Lin_parameters_wd!D$9,Lin_parameters_wknd!D$10)</f>
        <v>0.40699471377216029</v>
      </c>
      <c r="G251" s="24">
        <f>IF($C251&lt;6,Lin_parameters_wd!E$9,Lin_parameters_wknd!E$10)</f>
        <v>-1.2756454396407539E-2</v>
      </c>
      <c r="H251" s="31">
        <f>IF($C251&lt;6,Lin_parameters_wd!F$9,Lin_parameters_wknd!F$10)</f>
        <v>16.399999999999999</v>
      </c>
      <c r="I251" s="11">
        <f t="shared" si="16"/>
        <v>0.40699471377216029</v>
      </c>
      <c r="J251" s="14">
        <f t="shared" si="17"/>
        <v>-1.2756454396407539E-2</v>
      </c>
      <c r="K251" s="11">
        <f t="shared" si="18"/>
        <v>0.17865418007646536</v>
      </c>
      <c r="L251" s="31">
        <f>$K251*'Input and Output'!$C$30/SUM($K$2:$K$366)</f>
        <v>0.19186399977465235</v>
      </c>
    </row>
    <row r="252" spans="1:12" x14ac:dyDescent="0.25">
      <c r="A252" s="18">
        <f t="shared" si="19"/>
        <v>42620</v>
      </c>
      <c r="B252" s="6">
        <f>'Input and Output'!C285</f>
        <v>19.399999999999999</v>
      </c>
      <c r="C252" s="6">
        <f t="shared" si="15"/>
        <v>4</v>
      </c>
      <c r="D252" s="27">
        <f>IF($C252&lt;6,Lin_parameters_wd!B$9,Lin_parameters_wknd!B$10)</f>
        <v>1.771938814155029</v>
      </c>
      <c r="E252" s="24">
        <f>IF($C252&lt;6,Lin_parameters_wd!C$9,Lin_parameters_wknd!C$10)</f>
        <v>-9.5984753200240996E-2</v>
      </c>
      <c r="F252" s="24">
        <f>IF($C252&lt;6,Lin_parameters_wd!D$9,Lin_parameters_wknd!D$10)</f>
        <v>0.40699471377216029</v>
      </c>
      <c r="G252" s="24">
        <f>IF($C252&lt;6,Lin_parameters_wd!E$9,Lin_parameters_wknd!E$10)</f>
        <v>-1.2756454396407539E-2</v>
      </c>
      <c r="H252" s="31">
        <f>IF($C252&lt;6,Lin_parameters_wd!F$9,Lin_parameters_wknd!F$10)</f>
        <v>16.399999999999999</v>
      </c>
      <c r="I252" s="11">
        <f t="shared" si="16"/>
        <v>0.40699471377216029</v>
      </c>
      <c r="J252" s="14">
        <f t="shared" si="17"/>
        <v>-1.2756454396407539E-2</v>
      </c>
      <c r="K252" s="11">
        <f t="shared" si="18"/>
        <v>0.15951949848185404</v>
      </c>
      <c r="L252" s="31">
        <f>$K252*'Input and Output'!$C$30/SUM($K$2:$K$366)</f>
        <v>0.17131448593968235</v>
      </c>
    </row>
    <row r="253" spans="1:12" x14ac:dyDescent="0.25">
      <c r="A253" s="18">
        <f t="shared" si="19"/>
        <v>42621</v>
      </c>
      <c r="B253" s="6">
        <f>'Input and Output'!C286</f>
        <v>22.1</v>
      </c>
      <c r="C253" s="6">
        <f t="shared" si="15"/>
        <v>5</v>
      </c>
      <c r="D253" s="27">
        <f>IF($C253&lt;6,Lin_parameters_wd!B$9,Lin_parameters_wknd!B$10)</f>
        <v>1.771938814155029</v>
      </c>
      <c r="E253" s="24">
        <f>IF($C253&lt;6,Lin_parameters_wd!C$9,Lin_parameters_wknd!C$10)</f>
        <v>-9.5984753200240996E-2</v>
      </c>
      <c r="F253" s="24">
        <f>IF($C253&lt;6,Lin_parameters_wd!D$9,Lin_parameters_wknd!D$10)</f>
        <v>0.40699471377216029</v>
      </c>
      <c r="G253" s="24">
        <f>IF($C253&lt;6,Lin_parameters_wd!E$9,Lin_parameters_wknd!E$10)</f>
        <v>-1.2756454396407539E-2</v>
      </c>
      <c r="H253" s="31">
        <f>IF($C253&lt;6,Lin_parameters_wd!F$9,Lin_parameters_wknd!F$10)</f>
        <v>16.399999999999999</v>
      </c>
      <c r="I253" s="11">
        <f t="shared" si="16"/>
        <v>0.40699471377216029</v>
      </c>
      <c r="J253" s="14">
        <f t="shared" si="17"/>
        <v>-1.2756454396407539E-2</v>
      </c>
      <c r="K253" s="11">
        <f t="shared" si="18"/>
        <v>0.12507707161155368</v>
      </c>
      <c r="L253" s="31">
        <f>$K253*'Input and Output'!$C$30/SUM($K$2:$K$366)</f>
        <v>0.13432536103673631</v>
      </c>
    </row>
    <row r="254" spans="1:12" x14ac:dyDescent="0.25">
      <c r="A254" s="18">
        <f t="shared" si="19"/>
        <v>42622</v>
      </c>
      <c r="B254" s="6">
        <f>'Input and Output'!C287</f>
        <v>20.399999999999999</v>
      </c>
      <c r="C254" s="6">
        <f t="shared" si="15"/>
        <v>6</v>
      </c>
      <c r="D254" s="27">
        <f>IF($C254&lt;6,Lin_parameters_wd!B$9,Lin_parameters_wknd!B$10)</f>
        <v>1.31124751273035</v>
      </c>
      <c r="E254" s="24">
        <f>IF($C254&lt;6,Lin_parameters_wd!C$9,Lin_parameters_wknd!C$10)</f>
        <v>-7.5310765362349638E-2</v>
      </c>
      <c r="F254" s="24">
        <f>IF($C254&lt;6,Lin_parameters_wd!D$9,Lin_parameters_wknd!D$10)</f>
        <v>0.29524473618599389</v>
      </c>
      <c r="G254" s="24">
        <f>IF($C254&lt;6,Lin_parameters_wd!E$9,Lin_parameters_wknd!E$10)</f>
        <v>-9.762199133681506E-3</v>
      </c>
      <c r="H254" s="31">
        <f>IF($C254&lt;6,Lin_parameters_wd!F$9,Lin_parameters_wknd!F$10)</f>
        <v>15.5</v>
      </c>
      <c r="I254" s="11">
        <f t="shared" si="16"/>
        <v>0.29524473618599389</v>
      </c>
      <c r="J254" s="14">
        <f t="shared" si="17"/>
        <v>-9.762199133681506E-3</v>
      </c>
      <c r="K254" s="11">
        <f t="shared" si="18"/>
        <v>9.6095873858891179E-2</v>
      </c>
      <c r="L254" s="31">
        <f>$K254*'Input and Output'!$C$30/SUM($K$2:$K$366)</f>
        <v>0.1032012724948053</v>
      </c>
    </row>
    <row r="255" spans="1:12" x14ac:dyDescent="0.25">
      <c r="A255" s="18">
        <f t="shared" si="19"/>
        <v>42623</v>
      </c>
      <c r="B255" s="6">
        <f>'Input and Output'!C288</f>
        <v>21.8</v>
      </c>
      <c r="C255" s="6">
        <f t="shared" si="15"/>
        <v>7</v>
      </c>
      <c r="D255" s="27">
        <f>IF($C255&lt;6,Lin_parameters_wd!B$9,Lin_parameters_wknd!B$10)</f>
        <v>1.31124751273035</v>
      </c>
      <c r="E255" s="24">
        <f>IF($C255&lt;6,Lin_parameters_wd!C$9,Lin_parameters_wknd!C$10)</f>
        <v>-7.5310765362349638E-2</v>
      </c>
      <c r="F255" s="24">
        <f>IF($C255&lt;6,Lin_parameters_wd!D$9,Lin_parameters_wknd!D$10)</f>
        <v>0.29524473618599389</v>
      </c>
      <c r="G255" s="24">
        <f>IF($C255&lt;6,Lin_parameters_wd!E$9,Lin_parameters_wknd!E$10)</f>
        <v>-9.762199133681506E-3</v>
      </c>
      <c r="H255" s="31">
        <f>IF($C255&lt;6,Lin_parameters_wd!F$9,Lin_parameters_wknd!F$10)</f>
        <v>15.5</v>
      </c>
      <c r="I255" s="11">
        <f t="shared" si="16"/>
        <v>0.29524473618599389</v>
      </c>
      <c r="J255" s="14">
        <f t="shared" si="17"/>
        <v>-9.762199133681506E-3</v>
      </c>
      <c r="K255" s="11">
        <f t="shared" si="18"/>
        <v>8.242879507173706E-2</v>
      </c>
      <c r="L255" s="31">
        <f>$K255*'Input and Output'!$C$30/SUM($K$2:$K$366)</f>
        <v>8.8523639985919361E-2</v>
      </c>
    </row>
    <row r="256" spans="1:12" x14ac:dyDescent="0.25">
      <c r="A256" s="18">
        <f t="shared" si="19"/>
        <v>42624</v>
      </c>
      <c r="B256" s="6">
        <f>'Input and Output'!C289</f>
        <v>21.6</v>
      </c>
      <c r="C256" s="6">
        <f t="shared" si="15"/>
        <v>1</v>
      </c>
      <c r="D256" s="27">
        <f>IF($C256&lt;6,Lin_parameters_wd!B$9,Lin_parameters_wknd!B$10)</f>
        <v>1.771938814155029</v>
      </c>
      <c r="E256" s="24">
        <f>IF($C256&lt;6,Lin_parameters_wd!C$9,Lin_parameters_wknd!C$10)</f>
        <v>-9.5984753200240996E-2</v>
      </c>
      <c r="F256" s="24">
        <f>IF($C256&lt;6,Lin_parameters_wd!D$9,Lin_parameters_wknd!D$10)</f>
        <v>0.40699471377216029</v>
      </c>
      <c r="G256" s="24">
        <f>IF($C256&lt;6,Lin_parameters_wd!E$9,Lin_parameters_wknd!E$10)</f>
        <v>-1.2756454396407539E-2</v>
      </c>
      <c r="H256" s="31">
        <f>IF($C256&lt;6,Lin_parameters_wd!F$9,Lin_parameters_wknd!F$10)</f>
        <v>16.399999999999999</v>
      </c>
      <c r="I256" s="11">
        <f t="shared" si="16"/>
        <v>0.40699471377216029</v>
      </c>
      <c r="J256" s="14">
        <f t="shared" si="17"/>
        <v>-1.2756454396407539E-2</v>
      </c>
      <c r="K256" s="11">
        <f t="shared" si="18"/>
        <v>0.13145529880975743</v>
      </c>
      <c r="L256" s="31">
        <f>$K256*'Input and Output'!$C$30/SUM($K$2:$K$366)</f>
        <v>0.14117519898172631</v>
      </c>
    </row>
    <row r="257" spans="1:12" x14ac:dyDescent="0.25">
      <c r="A257" s="18">
        <f t="shared" si="19"/>
        <v>42625</v>
      </c>
      <c r="B257" s="6">
        <f>'Input and Output'!C290</f>
        <v>23.3</v>
      </c>
      <c r="C257" s="6">
        <f t="shared" si="15"/>
        <v>2</v>
      </c>
      <c r="D257" s="27">
        <f>IF($C257&lt;6,Lin_parameters_wd!B$9,Lin_parameters_wknd!B$10)</f>
        <v>1.771938814155029</v>
      </c>
      <c r="E257" s="24">
        <f>IF($C257&lt;6,Lin_parameters_wd!C$9,Lin_parameters_wknd!C$10)</f>
        <v>-9.5984753200240996E-2</v>
      </c>
      <c r="F257" s="24">
        <f>IF($C257&lt;6,Lin_parameters_wd!D$9,Lin_parameters_wknd!D$10)</f>
        <v>0.40699471377216029</v>
      </c>
      <c r="G257" s="24">
        <f>IF($C257&lt;6,Lin_parameters_wd!E$9,Lin_parameters_wknd!E$10)</f>
        <v>-1.2756454396407539E-2</v>
      </c>
      <c r="H257" s="31">
        <f>IF($C257&lt;6,Lin_parameters_wd!F$9,Lin_parameters_wknd!F$10)</f>
        <v>16.399999999999999</v>
      </c>
      <c r="I257" s="11">
        <f t="shared" si="16"/>
        <v>0.40699471377216029</v>
      </c>
      <c r="J257" s="14">
        <f t="shared" si="17"/>
        <v>-1.2756454396407539E-2</v>
      </c>
      <c r="K257" s="11">
        <f t="shared" si="18"/>
        <v>0.10976932633586461</v>
      </c>
      <c r="L257" s="31">
        <f>$K257*'Input and Output'!$C$30/SUM($K$2:$K$366)</f>
        <v>0.11788574996876029</v>
      </c>
    </row>
    <row r="258" spans="1:12" x14ac:dyDescent="0.25">
      <c r="A258" s="18">
        <f t="shared" si="19"/>
        <v>42626</v>
      </c>
      <c r="B258" s="6">
        <f>'Input and Output'!C291</f>
        <v>24.9</v>
      </c>
      <c r="C258" s="6">
        <f t="shared" ref="C258:C321" si="20">WEEKDAY(A258)</f>
        <v>3</v>
      </c>
      <c r="D258" s="27">
        <f>IF($C258&lt;6,Lin_parameters_wd!B$9,Lin_parameters_wknd!B$10)</f>
        <v>1.771938814155029</v>
      </c>
      <c r="E258" s="24">
        <f>IF($C258&lt;6,Lin_parameters_wd!C$9,Lin_parameters_wknd!C$10)</f>
        <v>-9.5984753200240996E-2</v>
      </c>
      <c r="F258" s="24">
        <f>IF($C258&lt;6,Lin_parameters_wd!D$9,Lin_parameters_wknd!D$10)</f>
        <v>0.40699471377216029</v>
      </c>
      <c r="G258" s="24">
        <f>IF($C258&lt;6,Lin_parameters_wd!E$9,Lin_parameters_wknd!E$10)</f>
        <v>-1.2756454396407539E-2</v>
      </c>
      <c r="H258" s="31">
        <f>IF($C258&lt;6,Lin_parameters_wd!F$9,Lin_parameters_wknd!F$10)</f>
        <v>16.399999999999999</v>
      </c>
      <c r="I258" s="11">
        <f t="shared" si="16"/>
        <v>0.40699471377216029</v>
      </c>
      <c r="J258" s="14">
        <f t="shared" si="17"/>
        <v>-1.2756454396407539E-2</v>
      </c>
      <c r="K258" s="11">
        <f t="shared" si="18"/>
        <v>8.9358999301612563E-2</v>
      </c>
      <c r="L258" s="31">
        <f>$K258*'Input and Output'!$C$30/SUM($K$2:$K$366)</f>
        <v>9.5966268544792288E-2</v>
      </c>
    </row>
    <row r="259" spans="1:12" x14ac:dyDescent="0.25">
      <c r="A259" s="18">
        <f t="shared" si="19"/>
        <v>42627</v>
      </c>
      <c r="B259" s="6">
        <f>'Input and Output'!C292</f>
        <v>24.2</v>
      </c>
      <c r="C259" s="6">
        <f t="shared" si="20"/>
        <v>4</v>
      </c>
      <c r="D259" s="27">
        <f>IF($C259&lt;6,Lin_parameters_wd!B$9,Lin_parameters_wknd!B$10)</f>
        <v>1.771938814155029</v>
      </c>
      <c r="E259" s="24">
        <f>IF($C259&lt;6,Lin_parameters_wd!C$9,Lin_parameters_wknd!C$10)</f>
        <v>-9.5984753200240996E-2</v>
      </c>
      <c r="F259" s="24">
        <f>IF($C259&lt;6,Lin_parameters_wd!D$9,Lin_parameters_wknd!D$10)</f>
        <v>0.40699471377216029</v>
      </c>
      <c r="G259" s="24">
        <f>IF($C259&lt;6,Lin_parameters_wd!E$9,Lin_parameters_wknd!E$10)</f>
        <v>-1.2756454396407539E-2</v>
      </c>
      <c r="H259" s="31">
        <f>IF($C259&lt;6,Lin_parameters_wd!F$9,Lin_parameters_wknd!F$10)</f>
        <v>16.399999999999999</v>
      </c>
      <c r="I259" s="11">
        <f t="shared" ref="I259:I322" si="21">IF($B259&lt;$H259,$D259,$F259)</f>
        <v>0.40699471377216029</v>
      </c>
      <c r="J259" s="14">
        <f t="shared" ref="J259:J322" si="22">IF($B259&lt;$H259,$E259,$G259)</f>
        <v>-1.2756454396407539E-2</v>
      </c>
      <c r="K259" s="11">
        <f t="shared" ref="K259:K322" si="23">MAX($I259+$J259*$B259,0)</f>
        <v>9.8288517379097828E-2</v>
      </c>
      <c r="L259" s="31">
        <f>$K259*'Input and Output'!$C$30/SUM($K$2:$K$366)</f>
        <v>0.10555604166777828</v>
      </c>
    </row>
    <row r="260" spans="1:12" x14ac:dyDescent="0.25">
      <c r="A260" s="18">
        <f t="shared" ref="A260:A323" si="24">A259+1</f>
        <v>42628</v>
      </c>
      <c r="B260" s="6">
        <f>'Input and Output'!C293</f>
        <v>23.6</v>
      </c>
      <c r="C260" s="6">
        <f t="shared" si="20"/>
        <v>5</v>
      </c>
      <c r="D260" s="27">
        <f>IF($C260&lt;6,Lin_parameters_wd!B$9,Lin_parameters_wknd!B$10)</f>
        <v>1.771938814155029</v>
      </c>
      <c r="E260" s="24">
        <f>IF($C260&lt;6,Lin_parameters_wd!C$9,Lin_parameters_wknd!C$10)</f>
        <v>-9.5984753200240996E-2</v>
      </c>
      <c r="F260" s="24">
        <f>IF($C260&lt;6,Lin_parameters_wd!D$9,Lin_parameters_wknd!D$10)</f>
        <v>0.40699471377216029</v>
      </c>
      <c r="G260" s="24">
        <f>IF($C260&lt;6,Lin_parameters_wd!E$9,Lin_parameters_wknd!E$10)</f>
        <v>-1.2756454396407539E-2</v>
      </c>
      <c r="H260" s="31">
        <f>IF($C260&lt;6,Lin_parameters_wd!F$9,Lin_parameters_wknd!F$10)</f>
        <v>16.399999999999999</v>
      </c>
      <c r="I260" s="11">
        <f t="shared" si="21"/>
        <v>0.40699471377216029</v>
      </c>
      <c r="J260" s="14">
        <f t="shared" si="22"/>
        <v>-1.2756454396407539E-2</v>
      </c>
      <c r="K260" s="11">
        <f t="shared" si="23"/>
        <v>0.10594239001694233</v>
      </c>
      <c r="L260" s="31">
        <f>$K260*'Input and Output'!$C$30/SUM($K$2:$K$366)</f>
        <v>0.11377584720176626</v>
      </c>
    </row>
    <row r="261" spans="1:12" x14ac:dyDescent="0.25">
      <c r="A261" s="18">
        <f t="shared" si="24"/>
        <v>42629</v>
      </c>
      <c r="B261" s="6">
        <f>'Input and Output'!C294</f>
        <v>20.3</v>
      </c>
      <c r="C261" s="6">
        <f t="shared" si="20"/>
        <v>6</v>
      </c>
      <c r="D261" s="27">
        <f>IF($C261&lt;6,Lin_parameters_wd!B$9,Lin_parameters_wknd!B$10)</f>
        <v>1.31124751273035</v>
      </c>
      <c r="E261" s="24">
        <f>IF($C261&lt;6,Lin_parameters_wd!C$9,Lin_parameters_wknd!C$10)</f>
        <v>-7.5310765362349638E-2</v>
      </c>
      <c r="F261" s="24">
        <f>IF($C261&lt;6,Lin_parameters_wd!D$9,Lin_parameters_wknd!D$10)</f>
        <v>0.29524473618599389</v>
      </c>
      <c r="G261" s="24">
        <f>IF($C261&lt;6,Lin_parameters_wd!E$9,Lin_parameters_wknd!E$10)</f>
        <v>-9.762199133681506E-3</v>
      </c>
      <c r="H261" s="31">
        <f>IF($C261&lt;6,Lin_parameters_wd!F$9,Lin_parameters_wknd!F$10)</f>
        <v>15.5</v>
      </c>
      <c r="I261" s="11">
        <f t="shared" si="21"/>
        <v>0.29524473618599389</v>
      </c>
      <c r="J261" s="14">
        <f t="shared" si="22"/>
        <v>-9.762199133681506E-3</v>
      </c>
      <c r="K261" s="11">
        <f t="shared" si="23"/>
        <v>9.707209377225931E-2</v>
      </c>
      <c r="L261" s="31">
        <f>$K261*'Input and Output'!$C$30/SUM($K$2:$K$366)</f>
        <v>0.10424967481686856</v>
      </c>
    </row>
    <row r="262" spans="1:12" x14ac:dyDescent="0.25">
      <c r="A262" s="18">
        <f t="shared" si="24"/>
        <v>42630</v>
      </c>
      <c r="B262" s="6">
        <f>'Input and Output'!C295</f>
        <v>16</v>
      </c>
      <c r="C262" s="6">
        <f t="shared" si="20"/>
        <v>7</v>
      </c>
      <c r="D262" s="27">
        <f>IF($C262&lt;6,Lin_parameters_wd!B$9,Lin_parameters_wknd!B$10)</f>
        <v>1.31124751273035</v>
      </c>
      <c r="E262" s="24">
        <f>IF($C262&lt;6,Lin_parameters_wd!C$9,Lin_parameters_wknd!C$10)</f>
        <v>-7.5310765362349638E-2</v>
      </c>
      <c r="F262" s="24">
        <f>IF($C262&lt;6,Lin_parameters_wd!D$9,Lin_parameters_wknd!D$10)</f>
        <v>0.29524473618599389</v>
      </c>
      <c r="G262" s="24">
        <f>IF($C262&lt;6,Lin_parameters_wd!E$9,Lin_parameters_wknd!E$10)</f>
        <v>-9.762199133681506E-3</v>
      </c>
      <c r="H262" s="31">
        <f>IF($C262&lt;6,Lin_parameters_wd!F$9,Lin_parameters_wknd!F$10)</f>
        <v>15.5</v>
      </c>
      <c r="I262" s="11">
        <f t="shared" si="21"/>
        <v>0.29524473618599389</v>
      </c>
      <c r="J262" s="14">
        <f t="shared" si="22"/>
        <v>-9.762199133681506E-3</v>
      </c>
      <c r="K262" s="11">
        <f t="shared" si="23"/>
        <v>0.1390495500470898</v>
      </c>
      <c r="L262" s="31">
        <f>$K262*'Input and Output'!$C$30/SUM($K$2:$K$366)</f>
        <v>0.14933097466558973</v>
      </c>
    </row>
    <row r="263" spans="1:12" x14ac:dyDescent="0.25">
      <c r="A263" s="18">
        <f t="shared" si="24"/>
        <v>42631</v>
      </c>
      <c r="B263" s="6">
        <f>'Input and Output'!C296</f>
        <v>16.7</v>
      </c>
      <c r="C263" s="6">
        <f t="shared" si="20"/>
        <v>1</v>
      </c>
      <c r="D263" s="27">
        <f>IF($C263&lt;6,Lin_parameters_wd!B$9,Lin_parameters_wknd!B$10)</f>
        <v>1.771938814155029</v>
      </c>
      <c r="E263" s="24">
        <f>IF($C263&lt;6,Lin_parameters_wd!C$9,Lin_parameters_wknd!C$10)</f>
        <v>-9.5984753200240996E-2</v>
      </c>
      <c r="F263" s="24">
        <f>IF($C263&lt;6,Lin_parameters_wd!D$9,Lin_parameters_wknd!D$10)</f>
        <v>0.40699471377216029</v>
      </c>
      <c r="G263" s="24">
        <f>IF($C263&lt;6,Lin_parameters_wd!E$9,Lin_parameters_wknd!E$10)</f>
        <v>-1.2756454396407539E-2</v>
      </c>
      <c r="H263" s="31">
        <f>IF($C263&lt;6,Lin_parameters_wd!F$9,Lin_parameters_wknd!F$10)</f>
        <v>16.399999999999999</v>
      </c>
      <c r="I263" s="11">
        <f t="shared" si="21"/>
        <v>0.40699471377216029</v>
      </c>
      <c r="J263" s="14">
        <f t="shared" si="22"/>
        <v>-1.2756454396407539E-2</v>
      </c>
      <c r="K263" s="11">
        <f t="shared" si="23"/>
        <v>0.1939619253521544</v>
      </c>
      <c r="L263" s="31">
        <f>$K263*'Input and Output'!$C$30/SUM($K$2:$K$366)</f>
        <v>0.20830361084262836</v>
      </c>
    </row>
    <row r="264" spans="1:12" x14ac:dyDescent="0.25">
      <c r="A264" s="18">
        <f t="shared" si="24"/>
        <v>42632</v>
      </c>
      <c r="B264" s="6">
        <f>'Input and Output'!C297</f>
        <v>13.5</v>
      </c>
      <c r="C264" s="6">
        <f t="shared" si="20"/>
        <v>2</v>
      </c>
      <c r="D264" s="27">
        <f>IF($C264&lt;6,Lin_parameters_wd!B$9,Lin_parameters_wknd!B$10)</f>
        <v>1.771938814155029</v>
      </c>
      <c r="E264" s="24">
        <f>IF($C264&lt;6,Lin_parameters_wd!C$9,Lin_parameters_wknd!C$10)</f>
        <v>-9.5984753200240996E-2</v>
      </c>
      <c r="F264" s="24">
        <f>IF($C264&lt;6,Lin_parameters_wd!D$9,Lin_parameters_wknd!D$10)</f>
        <v>0.40699471377216029</v>
      </c>
      <c r="G264" s="24">
        <f>IF($C264&lt;6,Lin_parameters_wd!E$9,Lin_parameters_wknd!E$10)</f>
        <v>-1.2756454396407539E-2</v>
      </c>
      <c r="H264" s="31">
        <f>IF($C264&lt;6,Lin_parameters_wd!F$9,Lin_parameters_wknd!F$10)</f>
        <v>16.399999999999999</v>
      </c>
      <c r="I264" s="11">
        <f t="shared" si="21"/>
        <v>1.771938814155029</v>
      </c>
      <c r="J264" s="14">
        <f t="shared" si="22"/>
        <v>-9.5984753200240996E-2</v>
      </c>
      <c r="K264" s="11">
        <f t="shared" si="23"/>
        <v>0.47614464595177552</v>
      </c>
      <c r="L264" s="31">
        <f>$K264*'Input and Output'!$C$30/SUM($K$2:$K$366)</f>
        <v>0.51135112654231063</v>
      </c>
    </row>
    <row r="265" spans="1:12" x14ac:dyDescent="0.25">
      <c r="A265" s="18">
        <f t="shared" si="24"/>
        <v>42633</v>
      </c>
      <c r="B265" s="6">
        <f>'Input and Output'!C298</f>
        <v>15.1</v>
      </c>
      <c r="C265" s="6">
        <f t="shared" si="20"/>
        <v>3</v>
      </c>
      <c r="D265" s="27">
        <f>IF($C265&lt;6,Lin_parameters_wd!B$9,Lin_parameters_wknd!B$10)</f>
        <v>1.771938814155029</v>
      </c>
      <c r="E265" s="24">
        <f>IF($C265&lt;6,Lin_parameters_wd!C$9,Lin_parameters_wknd!C$10)</f>
        <v>-9.5984753200240996E-2</v>
      </c>
      <c r="F265" s="24">
        <f>IF($C265&lt;6,Lin_parameters_wd!D$9,Lin_parameters_wknd!D$10)</f>
        <v>0.40699471377216029</v>
      </c>
      <c r="G265" s="24">
        <f>IF($C265&lt;6,Lin_parameters_wd!E$9,Lin_parameters_wknd!E$10)</f>
        <v>-1.2756454396407539E-2</v>
      </c>
      <c r="H265" s="31">
        <f>IF($C265&lt;6,Lin_parameters_wd!F$9,Lin_parameters_wknd!F$10)</f>
        <v>16.399999999999999</v>
      </c>
      <c r="I265" s="11">
        <f t="shared" si="21"/>
        <v>1.771938814155029</v>
      </c>
      <c r="J265" s="14">
        <f t="shared" si="22"/>
        <v>-9.5984753200240996E-2</v>
      </c>
      <c r="K265" s="11">
        <f t="shared" si="23"/>
        <v>0.32256904083138993</v>
      </c>
      <c r="L265" s="31">
        <f>$K265*'Input and Output'!$C$30/SUM($K$2:$K$366)</f>
        <v>0.34642002975186187</v>
      </c>
    </row>
    <row r="266" spans="1:12" x14ac:dyDescent="0.25">
      <c r="A266" s="18">
        <f t="shared" si="24"/>
        <v>42634</v>
      </c>
      <c r="B266" s="6">
        <f>'Input and Output'!C299</f>
        <v>14.6</v>
      </c>
      <c r="C266" s="6">
        <f t="shared" si="20"/>
        <v>4</v>
      </c>
      <c r="D266" s="27">
        <f>IF($C266&lt;6,Lin_parameters_wd!B$9,Lin_parameters_wknd!B$10)</f>
        <v>1.771938814155029</v>
      </c>
      <c r="E266" s="24">
        <f>IF($C266&lt;6,Lin_parameters_wd!C$9,Lin_parameters_wknd!C$10)</f>
        <v>-9.5984753200240996E-2</v>
      </c>
      <c r="F266" s="24">
        <f>IF($C266&lt;6,Lin_parameters_wd!D$9,Lin_parameters_wknd!D$10)</f>
        <v>0.40699471377216029</v>
      </c>
      <c r="G266" s="24">
        <f>IF($C266&lt;6,Lin_parameters_wd!E$9,Lin_parameters_wknd!E$10)</f>
        <v>-1.2756454396407539E-2</v>
      </c>
      <c r="H266" s="31">
        <f>IF($C266&lt;6,Lin_parameters_wd!F$9,Lin_parameters_wknd!F$10)</f>
        <v>16.399999999999999</v>
      </c>
      <c r="I266" s="11">
        <f t="shared" si="21"/>
        <v>1.771938814155029</v>
      </c>
      <c r="J266" s="14">
        <f t="shared" si="22"/>
        <v>-9.5984753200240996E-2</v>
      </c>
      <c r="K266" s="11">
        <f t="shared" si="23"/>
        <v>0.37056141743151039</v>
      </c>
      <c r="L266" s="31">
        <f>$K266*'Input and Output'!$C$30/SUM($K$2:$K$366)</f>
        <v>0.39796099749887709</v>
      </c>
    </row>
    <row r="267" spans="1:12" x14ac:dyDescent="0.25">
      <c r="A267" s="18">
        <f t="shared" si="24"/>
        <v>42635</v>
      </c>
      <c r="B267" s="6">
        <f>'Input and Output'!C300</f>
        <v>14.6</v>
      </c>
      <c r="C267" s="6">
        <f t="shared" si="20"/>
        <v>5</v>
      </c>
      <c r="D267" s="27">
        <f>IF($C267&lt;6,Lin_parameters_wd!B$9,Lin_parameters_wknd!B$10)</f>
        <v>1.771938814155029</v>
      </c>
      <c r="E267" s="24">
        <f>IF($C267&lt;6,Lin_parameters_wd!C$9,Lin_parameters_wknd!C$10)</f>
        <v>-9.5984753200240996E-2</v>
      </c>
      <c r="F267" s="24">
        <f>IF($C267&lt;6,Lin_parameters_wd!D$9,Lin_parameters_wknd!D$10)</f>
        <v>0.40699471377216029</v>
      </c>
      <c r="G267" s="24">
        <f>IF($C267&lt;6,Lin_parameters_wd!E$9,Lin_parameters_wknd!E$10)</f>
        <v>-1.2756454396407539E-2</v>
      </c>
      <c r="H267" s="31">
        <f>IF($C267&lt;6,Lin_parameters_wd!F$9,Lin_parameters_wknd!F$10)</f>
        <v>16.399999999999999</v>
      </c>
      <c r="I267" s="11">
        <f t="shared" si="21"/>
        <v>1.771938814155029</v>
      </c>
      <c r="J267" s="14">
        <f t="shared" si="22"/>
        <v>-9.5984753200240996E-2</v>
      </c>
      <c r="K267" s="11">
        <f t="shared" si="23"/>
        <v>0.37056141743151039</v>
      </c>
      <c r="L267" s="31">
        <f>$K267*'Input and Output'!$C$30/SUM($K$2:$K$366)</f>
        <v>0.39796099749887709</v>
      </c>
    </row>
    <row r="268" spans="1:12" x14ac:dyDescent="0.25">
      <c r="A268" s="18">
        <f t="shared" si="24"/>
        <v>42636</v>
      </c>
      <c r="B268" s="6">
        <f>'Input and Output'!C301</f>
        <v>15.7</v>
      </c>
      <c r="C268" s="6">
        <f t="shared" si="20"/>
        <v>6</v>
      </c>
      <c r="D268" s="27">
        <f>IF($C268&lt;6,Lin_parameters_wd!B$9,Lin_parameters_wknd!B$10)</f>
        <v>1.31124751273035</v>
      </c>
      <c r="E268" s="24">
        <f>IF($C268&lt;6,Lin_parameters_wd!C$9,Lin_parameters_wknd!C$10)</f>
        <v>-7.5310765362349638E-2</v>
      </c>
      <c r="F268" s="24">
        <f>IF($C268&lt;6,Lin_parameters_wd!D$9,Lin_parameters_wknd!D$10)</f>
        <v>0.29524473618599389</v>
      </c>
      <c r="G268" s="24">
        <f>IF($C268&lt;6,Lin_parameters_wd!E$9,Lin_parameters_wknd!E$10)</f>
        <v>-9.762199133681506E-3</v>
      </c>
      <c r="H268" s="31">
        <f>IF($C268&lt;6,Lin_parameters_wd!F$9,Lin_parameters_wknd!F$10)</f>
        <v>15.5</v>
      </c>
      <c r="I268" s="11">
        <f t="shared" si="21"/>
        <v>0.29524473618599389</v>
      </c>
      <c r="J268" s="14">
        <f t="shared" si="22"/>
        <v>-9.762199133681506E-3</v>
      </c>
      <c r="K268" s="11">
        <f t="shared" si="23"/>
        <v>0.14197820978719425</v>
      </c>
      <c r="L268" s="31">
        <f>$K268*'Input and Output'!$C$30/SUM($K$2:$K$366)</f>
        <v>0.15247618163177956</v>
      </c>
    </row>
    <row r="269" spans="1:12" x14ac:dyDescent="0.25">
      <c r="A269" s="18">
        <f t="shared" si="24"/>
        <v>42637</v>
      </c>
      <c r="B269" s="6">
        <f>'Input and Output'!C302</f>
        <v>15.7</v>
      </c>
      <c r="C269" s="6">
        <f t="shared" si="20"/>
        <v>7</v>
      </c>
      <c r="D269" s="27">
        <f>IF($C269&lt;6,Lin_parameters_wd!B$9,Lin_parameters_wknd!B$10)</f>
        <v>1.31124751273035</v>
      </c>
      <c r="E269" s="24">
        <f>IF($C269&lt;6,Lin_parameters_wd!C$9,Lin_parameters_wknd!C$10)</f>
        <v>-7.5310765362349638E-2</v>
      </c>
      <c r="F269" s="24">
        <f>IF($C269&lt;6,Lin_parameters_wd!D$9,Lin_parameters_wknd!D$10)</f>
        <v>0.29524473618599389</v>
      </c>
      <c r="G269" s="24">
        <f>IF($C269&lt;6,Lin_parameters_wd!E$9,Lin_parameters_wknd!E$10)</f>
        <v>-9.762199133681506E-3</v>
      </c>
      <c r="H269" s="31">
        <f>IF($C269&lt;6,Lin_parameters_wd!F$9,Lin_parameters_wknd!F$10)</f>
        <v>15.5</v>
      </c>
      <c r="I269" s="11">
        <f t="shared" si="21"/>
        <v>0.29524473618599389</v>
      </c>
      <c r="J269" s="14">
        <f t="shared" si="22"/>
        <v>-9.762199133681506E-3</v>
      </c>
      <c r="K269" s="11">
        <f t="shared" si="23"/>
        <v>0.14197820978719425</v>
      </c>
      <c r="L269" s="31">
        <f>$K269*'Input and Output'!$C$30/SUM($K$2:$K$366)</f>
        <v>0.15247618163177956</v>
      </c>
    </row>
    <row r="270" spans="1:12" x14ac:dyDescent="0.25">
      <c r="A270" s="18">
        <f t="shared" si="24"/>
        <v>42638</v>
      </c>
      <c r="B270" s="6">
        <f>'Input and Output'!C303</f>
        <v>16.7</v>
      </c>
      <c r="C270" s="6">
        <f t="shared" si="20"/>
        <v>1</v>
      </c>
      <c r="D270" s="27">
        <f>IF($C270&lt;6,Lin_parameters_wd!B$9,Lin_parameters_wknd!B$10)</f>
        <v>1.771938814155029</v>
      </c>
      <c r="E270" s="24">
        <f>IF($C270&lt;6,Lin_parameters_wd!C$9,Lin_parameters_wknd!C$10)</f>
        <v>-9.5984753200240996E-2</v>
      </c>
      <c r="F270" s="24">
        <f>IF($C270&lt;6,Lin_parameters_wd!D$9,Lin_parameters_wknd!D$10)</f>
        <v>0.40699471377216029</v>
      </c>
      <c r="G270" s="24">
        <f>IF($C270&lt;6,Lin_parameters_wd!E$9,Lin_parameters_wknd!E$10)</f>
        <v>-1.2756454396407539E-2</v>
      </c>
      <c r="H270" s="31">
        <f>IF($C270&lt;6,Lin_parameters_wd!F$9,Lin_parameters_wknd!F$10)</f>
        <v>16.399999999999999</v>
      </c>
      <c r="I270" s="11">
        <f t="shared" si="21"/>
        <v>0.40699471377216029</v>
      </c>
      <c r="J270" s="14">
        <f t="shared" si="22"/>
        <v>-1.2756454396407539E-2</v>
      </c>
      <c r="K270" s="11">
        <f t="shared" si="23"/>
        <v>0.1939619253521544</v>
      </c>
      <c r="L270" s="31">
        <f>$K270*'Input and Output'!$C$30/SUM($K$2:$K$366)</f>
        <v>0.20830361084262836</v>
      </c>
    </row>
    <row r="271" spans="1:12" x14ac:dyDescent="0.25">
      <c r="A271" s="18">
        <f t="shared" si="24"/>
        <v>42639</v>
      </c>
      <c r="B271" s="6">
        <f>'Input and Output'!C304</f>
        <v>16.600000000000001</v>
      </c>
      <c r="C271" s="6">
        <f t="shared" si="20"/>
        <v>2</v>
      </c>
      <c r="D271" s="27">
        <f>IF($C271&lt;6,Lin_parameters_wd!B$9,Lin_parameters_wknd!B$10)</f>
        <v>1.771938814155029</v>
      </c>
      <c r="E271" s="24">
        <f>IF($C271&lt;6,Lin_parameters_wd!C$9,Lin_parameters_wknd!C$10)</f>
        <v>-9.5984753200240996E-2</v>
      </c>
      <c r="F271" s="24">
        <f>IF($C271&lt;6,Lin_parameters_wd!D$9,Lin_parameters_wknd!D$10)</f>
        <v>0.40699471377216029</v>
      </c>
      <c r="G271" s="24">
        <f>IF($C271&lt;6,Lin_parameters_wd!E$9,Lin_parameters_wknd!E$10)</f>
        <v>-1.2756454396407539E-2</v>
      </c>
      <c r="H271" s="31">
        <f>IF($C271&lt;6,Lin_parameters_wd!F$9,Lin_parameters_wknd!F$10)</f>
        <v>16.399999999999999</v>
      </c>
      <c r="I271" s="11">
        <f t="shared" si="21"/>
        <v>0.40699471377216029</v>
      </c>
      <c r="J271" s="14">
        <f t="shared" si="22"/>
        <v>-1.2756454396407539E-2</v>
      </c>
      <c r="K271" s="11">
        <f t="shared" si="23"/>
        <v>0.19523757079179513</v>
      </c>
      <c r="L271" s="31">
        <f>$K271*'Input and Output'!$C$30/SUM($K$2:$K$366)</f>
        <v>0.20967357843162635</v>
      </c>
    </row>
    <row r="272" spans="1:12" x14ac:dyDescent="0.25">
      <c r="A272" s="18">
        <f t="shared" si="24"/>
        <v>42640</v>
      </c>
      <c r="B272" s="6">
        <f>'Input and Output'!C305</f>
        <v>16.600000000000001</v>
      </c>
      <c r="C272" s="6">
        <f t="shared" si="20"/>
        <v>3</v>
      </c>
      <c r="D272" s="27">
        <f>IF($C272&lt;6,Lin_parameters_wd!B$9,Lin_parameters_wknd!B$10)</f>
        <v>1.771938814155029</v>
      </c>
      <c r="E272" s="24">
        <f>IF($C272&lt;6,Lin_parameters_wd!C$9,Lin_parameters_wknd!C$10)</f>
        <v>-9.5984753200240996E-2</v>
      </c>
      <c r="F272" s="24">
        <f>IF($C272&lt;6,Lin_parameters_wd!D$9,Lin_parameters_wknd!D$10)</f>
        <v>0.40699471377216029</v>
      </c>
      <c r="G272" s="24">
        <f>IF($C272&lt;6,Lin_parameters_wd!E$9,Lin_parameters_wknd!E$10)</f>
        <v>-1.2756454396407539E-2</v>
      </c>
      <c r="H272" s="31">
        <f>IF($C272&lt;6,Lin_parameters_wd!F$9,Lin_parameters_wknd!F$10)</f>
        <v>16.399999999999999</v>
      </c>
      <c r="I272" s="11">
        <f t="shared" si="21"/>
        <v>0.40699471377216029</v>
      </c>
      <c r="J272" s="14">
        <f t="shared" si="22"/>
        <v>-1.2756454396407539E-2</v>
      </c>
      <c r="K272" s="11">
        <f t="shared" si="23"/>
        <v>0.19523757079179513</v>
      </c>
      <c r="L272" s="31">
        <f>$K272*'Input and Output'!$C$30/SUM($K$2:$K$366)</f>
        <v>0.20967357843162635</v>
      </c>
    </row>
    <row r="273" spans="1:12" x14ac:dyDescent="0.25">
      <c r="A273" s="18">
        <f t="shared" si="24"/>
        <v>42641</v>
      </c>
      <c r="B273" s="6">
        <f>'Input and Output'!C306</f>
        <v>16.3</v>
      </c>
      <c r="C273" s="6">
        <f t="shared" si="20"/>
        <v>4</v>
      </c>
      <c r="D273" s="27">
        <f>IF($C273&lt;6,Lin_parameters_wd!B$9,Lin_parameters_wknd!B$10)</f>
        <v>1.771938814155029</v>
      </c>
      <c r="E273" s="24">
        <f>IF($C273&lt;6,Lin_parameters_wd!C$9,Lin_parameters_wknd!C$10)</f>
        <v>-9.5984753200240996E-2</v>
      </c>
      <c r="F273" s="24">
        <f>IF($C273&lt;6,Lin_parameters_wd!D$9,Lin_parameters_wknd!D$10)</f>
        <v>0.40699471377216029</v>
      </c>
      <c r="G273" s="24">
        <f>IF($C273&lt;6,Lin_parameters_wd!E$9,Lin_parameters_wknd!E$10)</f>
        <v>-1.2756454396407539E-2</v>
      </c>
      <c r="H273" s="31">
        <f>IF($C273&lt;6,Lin_parameters_wd!F$9,Lin_parameters_wknd!F$10)</f>
        <v>16.399999999999999</v>
      </c>
      <c r="I273" s="11">
        <f t="shared" si="21"/>
        <v>1.771938814155029</v>
      </c>
      <c r="J273" s="14">
        <f t="shared" si="22"/>
        <v>-9.5984753200240996E-2</v>
      </c>
      <c r="K273" s="11">
        <f t="shared" si="23"/>
        <v>0.20738733699110057</v>
      </c>
      <c r="L273" s="31">
        <f>$K273*'Input and Output'!$C$30/SUM($K$2:$K$366)</f>
        <v>0.2227217071590252</v>
      </c>
    </row>
    <row r="274" spans="1:12" x14ac:dyDescent="0.25">
      <c r="A274" s="18">
        <f t="shared" si="24"/>
        <v>42642</v>
      </c>
      <c r="B274" s="6">
        <f>'Input and Output'!C307</f>
        <v>18.8</v>
      </c>
      <c r="C274" s="6">
        <f t="shared" si="20"/>
        <v>5</v>
      </c>
      <c r="D274" s="27">
        <f>IF($C274&lt;6,Lin_parameters_wd!B$9,Lin_parameters_wknd!B$10)</f>
        <v>1.771938814155029</v>
      </c>
      <c r="E274" s="24">
        <f>IF($C274&lt;6,Lin_parameters_wd!C$9,Lin_parameters_wknd!C$10)</f>
        <v>-9.5984753200240996E-2</v>
      </c>
      <c r="F274" s="24">
        <f>IF($C274&lt;6,Lin_parameters_wd!D$9,Lin_parameters_wknd!D$10)</f>
        <v>0.40699471377216029</v>
      </c>
      <c r="G274" s="24">
        <f>IF($C274&lt;6,Lin_parameters_wd!E$9,Lin_parameters_wknd!E$10)</f>
        <v>-1.2756454396407539E-2</v>
      </c>
      <c r="H274" s="31">
        <f>IF($C274&lt;6,Lin_parameters_wd!F$9,Lin_parameters_wknd!F$10)</f>
        <v>16.399999999999999</v>
      </c>
      <c r="I274" s="11">
        <f t="shared" si="21"/>
        <v>0.40699471377216029</v>
      </c>
      <c r="J274" s="14">
        <f t="shared" si="22"/>
        <v>-1.2756454396407539E-2</v>
      </c>
      <c r="K274" s="11">
        <f t="shared" si="23"/>
        <v>0.16717337111969854</v>
      </c>
      <c r="L274" s="31">
        <f>$K274*'Input and Output'!$C$30/SUM($K$2:$K$366)</f>
        <v>0.17953429147367031</v>
      </c>
    </row>
    <row r="275" spans="1:12" x14ac:dyDescent="0.25">
      <c r="A275" s="18">
        <f t="shared" si="24"/>
        <v>42643</v>
      </c>
      <c r="B275" s="6">
        <f>'Input and Output'!C308</f>
        <v>15.2</v>
      </c>
      <c r="C275" s="6">
        <f t="shared" si="20"/>
        <v>6</v>
      </c>
      <c r="D275" s="27">
        <f>IF($C275&lt;6,Lin_parameters_wd!B$9,Lin_parameters_wknd!B$10)</f>
        <v>1.31124751273035</v>
      </c>
      <c r="E275" s="24">
        <f>IF($C275&lt;6,Lin_parameters_wd!C$9,Lin_parameters_wknd!C$10)</f>
        <v>-7.5310765362349638E-2</v>
      </c>
      <c r="F275" s="24">
        <f>IF($C275&lt;6,Lin_parameters_wd!D$9,Lin_parameters_wknd!D$10)</f>
        <v>0.29524473618599389</v>
      </c>
      <c r="G275" s="24">
        <f>IF($C275&lt;6,Lin_parameters_wd!E$9,Lin_parameters_wknd!E$10)</f>
        <v>-9.762199133681506E-3</v>
      </c>
      <c r="H275" s="31">
        <f>IF($C275&lt;6,Lin_parameters_wd!F$9,Lin_parameters_wknd!F$10)</f>
        <v>15.5</v>
      </c>
      <c r="I275" s="11">
        <f t="shared" si="21"/>
        <v>1.31124751273035</v>
      </c>
      <c r="J275" s="14">
        <f t="shared" si="22"/>
        <v>-7.5310765362349638E-2</v>
      </c>
      <c r="K275" s="11">
        <f t="shared" si="23"/>
        <v>0.16652387922263556</v>
      </c>
      <c r="L275" s="31">
        <f>$K275*'Input and Output'!$C$30/SUM($K$2:$K$366)</f>
        <v>0.1788367756744968</v>
      </c>
    </row>
    <row r="276" spans="1:12" x14ac:dyDescent="0.25">
      <c r="A276" s="18">
        <f t="shared" si="24"/>
        <v>42644</v>
      </c>
      <c r="B276" s="6">
        <f>'Input and Output'!C309</f>
        <v>12.4</v>
      </c>
      <c r="C276" s="6">
        <f t="shared" si="20"/>
        <v>7</v>
      </c>
      <c r="D276" s="27">
        <f>IF($C276&lt;6,Lin_parameters_wd!B$9,Lin_parameters_wknd!B$10)</f>
        <v>1.31124751273035</v>
      </c>
      <c r="E276" s="24">
        <f>IF($C276&lt;6,Lin_parameters_wd!C$9,Lin_parameters_wknd!C$10)</f>
        <v>-7.5310765362349638E-2</v>
      </c>
      <c r="F276" s="24">
        <f>IF($C276&lt;6,Lin_parameters_wd!D$9,Lin_parameters_wknd!D$10)</f>
        <v>0.29524473618599389</v>
      </c>
      <c r="G276" s="24">
        <f>IF($C276&lt;6,Lin_parameters_wd!E$9,Lin_parameters_wknd!E$10)</f>
        <v>-9.762199133681506E-3</v>
      </c>
      <c r="H276" s="31">
        <f>IF($C276&lt;6,Lin_parameters_wd!F$9,Lin_parameters_wknd!F$10)</f>
        <v>15.5</v>
      </c>
      <c r="I276" s="11">
        <f t="shared" si="21"/>
        <v>1.31124751273035</v>
      </c>
      <c r="J276" s="14">
        <f t="shared" si="22"/>
        <v>-7.5310765362349638E-2</v>
      </c>
      <c r="K276" s="11">
        <f t="shared" si="23"/>
        <v>0.37739402223721452</v>
      </c>
      <c r="L276" s="31">
        <f>$K276*'Input and Output'!$C$30/SUM($K$2:$K$366)</f>
        <v>0.40529881006134172</v>
      </c>
    </row>
    <row r="277" spans="1:12" x14ac:dyDescent="0.25">
      <c r="A277" s="18">
        <f t="shared" si="24"/>
        <v>42645</v>
      </c>
      <c r="B277" s="6">
        <f>'Input and Output'!C310</f>
        <v>12.8</v>
      </c>
      <c r="C277" s="6">
        <f t="shared" si="20"/>
        <v>1</v>
      </c>
      <c r="D277" s="27">
        <f>IF($C277&lt;6,Lin_parameters_wd!B$9,Lin_parameters_wknd!B$10)</f>
        <v>1.771938814155029</v>
      </c>
      <c r="E277" s="24">
        <f>IF($C277&lt;6,Lin_parameters_wd!C$9,Lin_parameters_wknd!C$10)</f>
        <v>-9.5984753200240996E-2</v>
      </c>
      <c r="F277" s="24">
        <f>IF($C277&lt;6,Lin_parameters_wd!D$9,Lin_parameters_wknd!D$10)</f>
        <v>0.40699471377216029</v>
      </c>
      <c r="G277" s="24">
        <f>IF($C277&lt;6,Lin_parameters_wd!E$9,Lin_parameters_wknd!E$10)</f>
        <v>-1.2756454396407539E-2</v>
      </c>
      <c r="H277" s="31">
        <f>IF($C277&lt;6,Lin_parameters_wd!F$9,Lin_parameters_wknd!F$10)</f>
        <v>16.399999999999999</v>
      </c>
      <c r="I277" s="11">
        <f t="shared" si="21"/>
        <v>1.771938814155029</v>
      </c>
      <c r="J277" s="14">
        <f t="shared" si="22"/>
        <v>-9.5984753200240996E-2</v>
      </c>
      <c r="K277" s="11">
        <f t="shared" si="23"/>
        <v>0.54333397319194421</v>
      </c>
      <c r="L277" s="31">
        <f>$K277*'Input and Output'!$C$30/SUM($K$2:$K$366)</f>
        <v>0.58350848138813194</v>
      </c>
    </row>
    <row r="278" spans="1:12" x14ac:dyDescent="0.25">
      <c r="A278" s="18">
        <f t="shared" si="24"/>
        <v>42646</v>
      </c>
      <c r="B278" s="6">
        <f>'Input and Output'!C311</f>
        <v>11.5</v>
      </c>
      <c r="C278" s="6">
        <f t="shared" si="20"/>
        <v>2</v>
      </c>
      <c r="D278" s="27">
        <f>IF($C278&lt;6,Lin_parameters_wd!B$9,Lin_parameters_wknd!B$10)</f>
        <v>1.771938814155029</v>
      </c>
      <c r="E278" s="24">
        <f>IF($C278&lt;6,Lin_parameters_wd!C$9,Lin_parameters_wknd!C$10)</f>
        <v>-9.5984753200240996E-2</v>
      </c>
      <c r="F278" s="24">
        <f>IF($C278&lt;6,Lin_parameters_wd!D$9,Lin_parameters_wknd!D$10)</f>
        <v>0.40699471377216029</v>
      </c>
      <c r="G278" s="24">
        <f>IF($C278&lt;6,Lin_parameters_wd!E$9,Lin_parameters_wknd!E$10)</f>
        <v>-1.2756454396407539E-2</v>
      </c>
      <c r="H278" s="31">
        <f>IF($C278&lt;6,Lin_parameters_wd!F$9,Lin_parameters_wknd!F$10)</f>
        <v>16.399999999999999</v>
      </c>
      <c r="I278" s="11">
        <f t="shared" si="21"/>
        <v>1.771938814155029</v>
      </c>
      <c r="J278" s="14">
        <f t="shared" si="22"/>
        <v>-9.5984753200240996E-2</v>
      </c>
      <c r="K278" s="11">
        <f t="shared" si="23"/>
        <v>0.66811415235225757</v>
      </c>
      <c r="L278" s="31">
        <f>$K278*'Input and Output'!$C$30/SUM($K$2:$K$366)</f>
        <v>0.71751499753037162</v>
      </c>
    </row>
    <row r="279" spans="1:12" x14ac:dyDescent="0.25">
      <c r="A279" s="18">
        <f t="shared" si="24"/>
        <v>42647</v>
      </c>
      <c r="B279" s="6">
        <f>'Input and Output'!C312</f>
        <v>12.5</v>
      </c>
      <c r="C279" s="6">
        <f t="shared" si="20"/>
        <v>3</v>
      </c>
      <c r="D279" s="27">
        <f>IF($C279&lt;6,Lin_parameters_wd!B$9,Lin_parameters_wknd!B$10)</f>
        <v>1.771938814155029</v>
      </c>
      <c r="E279" s="24">
        <f>IF($C279&lt;6,Lin_parameters_wd!C$9,Lin_parameters_wknd!C$10)</f>
        <v>-9.5984753200240996E-2</v>
      </c>
      <c r="F279" s="24">
        <f>IF($C279&lt;6,Lin_parameters_wd!D$9,Lin_parameters_wknd!D$10)</f>
        <v>0.40699471377216029</v>
      </c>
      <c r="G279" s="24">
        <f>IF($C279&lt;6,Lin_parameters_wd!E$9,Lin_parameters_wknd!E$10)</f>
        <v>-1.2756454396407539E-2</v>
      </c>
      <c r="H279" s="31">
        <f>IF($C279&lt;6,Lin_parameters_wd!F$9,Lin_parameters_wknd!F$10)</f>
        <v>16.399999999999999</v>
      </c>
      <c r="I279" s="11">
        <f t="shared" si="21"/>
        <v>1.771938814155029</v>
      </c>
      <c r="J279" s="14">
        <f t="shared" si="22"/>
        <v>-9.5984753200240996E-2</v>
      </c>
      <c r="K279" s="11">
        <f t="shared" si="23"/>
        <v>0.57212939915201644</v>
      </c>
      <c r="L279" s="31">
        <f>$K279*'Input and Output'!$C$30/SUM($K$2:$K$366)</f>
        <v>0.61443306203634096</v>
      </c>
    </row>
    <row r="280" spans="1:12" x14ac:dyDescent="0.25">
      <c r="A280" s="18">
        <f t="shared" si="24"/>
        <v>42648</v>
      </c>
      <c r="B280" s="6">
        <f>'Input and Output'!C313</f>
        <v>9.1</v>
      </c>
      <c r="C280" s="6">
        <f t="shared" si="20"/>
        <v>4</v>
      </c>
      <c r="D280" s="27">
        <f>IF($C280&lt;6,Lin_parameters_wd!B$9,Lin_parameters_wknd!B$10)</f>
        <v>1.771938814155029</v>
      </c>
      <c r="E280" s="24">
        <f>IF($C280&lt;6,Lin_parameters_wd!C$9,Lin_parameters_wknd!C$10)</f>
        <v>-9.5984753200240996E-2</v>
      </c>
      <c r="F280" s="24">
        <f>IF($C280&lt;6,Lin_parameters_wd!D$9,Lin_parameters_wknd!D$10)</f>
        <v>0.40699471377216029</v>
      </c>
      <c r="G280" s="24">
        <f>IF($C280&lt;6,Lin_parameters_wd!E$9,Lin_parameters_wknd!E$10)</f>
        <v>-1.2756454396407539E-2</v>
      </c>
      <c r="H280" s="31">
        <f>IF($C280&lt;6,Lin_parameters_wd!F$9,Lin_parameters_wknd!F$10)</f>
        <v>16.399999999999999</v>
      </c>
      <c r="I280" s="11">
        <f t="shared" si="21"/>
        <v>1.771938814155029</v>
      </c>
      <c r="J280" s="14">
        <f t="shared" si="22"/>
        <v>-9.5984753200240996E-2</v>
      </c>
      <c r="K280" s="11">
        <f t="shared" si="23"/>
        <v>0.89847756003283596</v>
      </c>
      <c r="L280" s="31">
        <f>$K280*'Input and Output'!$C$30/SUM($K$2:$K$366)</f>
        <v>0.96491164271604468</v>
      </c>
    </row>
    <row r="281" spans="1:12" x14ac:dyDescent="0.25">
      <c r="A281" s="18">
        <f t="shared" si="24"/>
        <v>42649</v>
      </c>
      <c r="B281" s="6">
        <f>'Input and Output'!C314</f>
        <v>8.6999999999999993</v>
      </c>
      <c r="C281" s="6">
        <f t="shared" si="20"/>
        <v>5</v>
      </c>
      <c r="D281" s="27">
        <f>IF($C281&lt;6,Lin_parameters_wd!B$9,Lin_parameters_wknd!B$10)</f>
        <v>1.771938814155029</v>
      </c>
      <c r="E281" s="24">
        <f>IF($C281&lt;6,Lin_parameters_wd!C$9,Lin_parameters_wknd!C$10)</f>
        <v>-9.5984753200240996E-2</v>
      </c>
      <c r="F281" s="24">
        <f>IF($C281&lt;6,Lin_parameters_wd!D$9,Lin_parameters_wknd!D$10)</f>
        <v>0.40699471377216029</v>
      </c>
      <c r="G281" s="24">
        <f>IF($C281&lt;6,Lin_parameters_wd!E$9,Lin_parameters_wknd!E$10)</f>
        <v>-1.2756454396407539E-2</v>
      </c>
      <c r="H281" s="31">
        <f>IF($C281&lt;6,Lin_parameters_wd!F$9,Lin_parameters_wknd!F$10)</f>
        <v>16.399999999999999</v>
      </c>
      <c r="I281" s="11">
        <f t="shared" si="21"/>
        <v>1.771938814155029</v>
      </c>
      <c r="J281" s="14">
        <f t="shared" si="22"/>
        <v>-9.5984753200240996E-2</v>
      </c>
      <c r="K281" s="11">
        <f t="shared" si="23"/>
        <v>0.93687146131293231</v>
      </c>
      <c r="L281" s="31">
        <f>$K281*'Input and Output'!$C$30/SUM($K$2:$K$366)</f>
        <v>1.0061444169136569</v>
      </c>
    </row>
    <row r="282" spans="1:12" x14ac:dyDescent="0.25">
      <c r="A282" s="18">
        <f t="shared" si="24"/>
        <v>42650</v>
      </c>
      <c r="B282" s="6">
        <f>'Input and Output'!C315</f>
        <v>10.9</v>
      </c>
      <c r="C282" s="6">
        <f t="shared" si="20"/>
        <v>6</v>
      </c>
      <c r="D282" s="27">
        <f>IF($C282&lt;6,Lin_parameters_wd!B$9,Lin_parameters_wknd!B$10)</f>
        <v>1.31124751273035</v>
      </c>
      <c r="E282" s="24">
        <f>IF($C282&lt;6,Lin_parameters_wd!C$9,Lin_parameters_wknd!C$10)</f>
        <v>-7.5310765362349638E-2</v>
      </c>
      <c r="F282" s="24">
        <f>IF($C282&lt;6,Lin_parameters_wd!D$9,Lin_parameters_wknd!D$10)</f>
        <v>0.29524473618599389</v>
      </c>
      <c r="G282" s="24">
        <f>IF($C282&lt;6,Lin_parameters_wd!E$9,Lin_parameters_wknd!E$10)</f>
        <v>-9.762199133681506E-3</v>
      </c>
      <c r="H282" s="31">
        <f>IF($C282&lt;6,Lin_parameters_wd!F$9,Lin_parameters_wknd!F$10)</f>
        <v>15.5</v>
      </c>
      <c r="I282" s="11">
        <f t="shared" si="21"/>
        <v>1.31124751273035</v>
      </c>
      <c r="J282" s="14">
        <f t="shared" si="22"/>
        <v>-7.5310765362349638E-2</v>
      </c>
      <c r="K282" s="11">
        <f t="shared" si="23"/>
        <v>0.49036017028073897</v>
      </c>
      <c r="L282" s="31">
        <f>$K282*'Input and Output'!$C$30/SUM($K$2:$K$366)</f>
        <v>0.52661775705429437</v>
      </c>
    </row>
    <row r="283" spans="1:12" x14ac:dyDescent="0.25">
      <c r="A283" s="18">
        <f t="shared" si="24"/>
        <v>42651</v>
      </c>
      <c r="B283" s="6">
        <f>'Input and Output'!C316</f>
        <v>8.6999999999999993</v>
      </c>
      <c r="C283" s="6">
        <f t="shared" si="20"/>
        <v>7</v>
      </c>
      <c r="D283" s="27">
        <f>IF($C283&lt;6,Lin_parameters_wd!B$9,Lin_parameters_wknd!B$10)</f>
        <v>1.31124751273035</v>
      </c>
      <c r="E283" s="24">
        <f>IF($C283&lt;6,Lin_parameters_wd!C$9,Lin_parameters_wknd!C$10)</f>
        <v>-7.5310765362349638E-2</v>
      </c>
      <c r="F283" s="24">
        <f>IF($C283&lt;6,Lin_parameters_wd!D$9,Lin_parameters_wknd!D$10)</f>
        <v>0.29524473618599389</v>
      </c>
      <c r="G283" s="24">
        <f>IF($C283&lt;6,Lin_parameters_wd!E$9,Lin_parameters_wknd!E$10)</f>
        <v>-9.762199133681506E-3</v>
      </c>
      <c r="H283" s="31">
        <f>IF($C283&lt;6,Lin_parameters_wd!F$9,Lin_parameters_wknd!F$10)</f>
        <v>15.5</v>
      </c>
      <c r="I283" s="11">
        <f t="shared" si="21"/>
        <v>1.31124751273035</v>
      </c>
      <c r="J283" s="14">
        <f t="shared" si="22"/>
        <v>-7.5310765362349638E-2</v>
      </c>
      <c r="K283" s="11">
        <f t="shared" si="23"/>
        <v>0.65604385407790822</v>
      </c>
      <c r="L283" s="31">
        <f>$K283*'Input and Output'!$C$30/SUM($K$2:$K$366)</f>
        <v>0.70455221264395829</v>
      </c>
    </row>
    <row r="284" spans="1:12" x14ac:dyDescent="0.25">
      <c r="A284" s="18">
        <f t="shared" si="24"/>
        <v>42652</v>
      </c>
      <c r="B284" s="6">
        <f>'Input and Output'!C317</f>
        <v>7.9</v>
      </c>
      <c r="C284" s="6">
        <f t="shared" si="20"/>
        <v>1</v>
      </c>
      <c r="D284" s="27">
        <f>IF($C284&lt;6,Lin_parameters_wd!B$9,Lin_parameters_wknd!B$10)</f>
        <v>1.771938814155029</v>
      </c>
      <c r="E284" s="24">
        <f>IF($C284&lt;6,Lin_parameters_wd!C$9,Lin_parameters_wknd!C$10)</f>
        <v>-9.5984753200240996E-2</v>
      </c>
      <c r="F284" s="24">
        <f>IF($C284&lt;6,Lin_parameters_wd!D$9,Lin_parameters_wknd!D$10)</f>
        <v>0.40699471377216029</v>
      </c>
      <c r="G284" s="24">
        <f>IF($C284&lt;6,Lin_parameters_wd!E$9,Lin_parameters_wknd!E$10)</f>
        <v>-1.2756454396407539E-2</v>
      </c>
      <c r="H284" s="31">
        <f>IF($C284&lt;6,Lin_parameters_wd!F$9,Lin_parameters_wknd!F$10)</f>
        <v>16.399999999999999</v>
      </c>
      <c r="I284" s="11">
        <f t="shared" si="21"/>
        <v>1.771938814155029</v>
      </c>
      <c r="J284" s="14">
        <f t="shared" si="22"/>
        <v>-9.5984753200240996E-2</v>
      </c>
      <c r="K284" s="11">
        <f t="shared" si="23"/>
        <v>1.0136592638731252</v>
      </c>
      <c r="L284" s="31">
        <f>$K284*'Input and Output'!$C$30/SUM($K$2:$K$366)</f>
        <v>1.0886099653088812</v>
      </c>
    </row>
    <row r="285" spans="1:12" x14ac:dyDescent="0.25">
      <c r="A285" s="18">
        <f t="shared" si="24"/>
        <v>42653</v>
      </c>
      <c r="B285" s="6">
        <f>'Input and Output'!C318</f>
        <v>7.7</v>
      </c>
      <c r="C285" s="6">
        <f t="shared" si="20"/>
        <v>2</v>
      </c>
      <c r="D285" s="27">
        <f>IF($C285&lt;6,Lin_parameters_wd!B$9,Lin_parameters_wknd!B$10)</f>
        <v>1.771938814155029</v>
      </c>
      <c r="E285" s="24">
        <f>IF($C285&lt;6,Lin_parameters_wd!C$9,Lin_parameters_wknd!C$10)</f>
        <v>-9.5984753200240996E-2</v>
      </c>
      <c r="F285" s="24">
        <f>IF($C285&lt;6,Lin_parameters_wd!D$9,Lin_parameters_wknd!D$10)</f>
        <v>0.40699471377216029</v>
      </c>
      <c r="G285" s="24">
        <f>IF($C285&lt;6,Lin_parameters_wd!E$9,Lin_parameters_wknd!E$10)</f>
        <v>-1.2756454396407539E-2</v>
      </c>
      <c r="H285" s="31">
        <f>IF($C285&lt;6,Lin_parameters_wd!F$9,Lin_parameters_wknd!F$10)</f>
        <v>16.399999999999999</v>
      </c>
      <c r="I285" s="11">
        <f t="shared" si="21"/>
        <v>1.771938814155029</v>
      </c>
      <c r="J285" s="14">
        <f t="shared" si="22"/>
        <v>-9.5984753200240996E-2</v>
      </c>
      <c r="K285" s="11">
        <f t="shared" si="23"/>
        <v>1.0328562145131732</v>
      </c>
      <c r="L285" s="31">
        <f>$K285*'Input and Output'!$C$30/SUM($K$2:$K$366)</f>
        <v>1.1092263524076871</v>
      </c>
    </row>
    <row r="286" spans="1:12" x14ac:dyDescent="0.25">
      <c r="A286" s="18">
        <f t="shared" si="24"/>
        <v>42654</v>
      </c>
      <c r="B286" s="6">
        <f>'Input and Output'!C319</f>
        <v>7.4</v>
      </c>
      <c r="C286" s="6">
        <f t="shared" si="20"/>
        <v>3</v>
      </c>
      <c r="D286" s="27">
        <f>IF($C286&lt;6,Lin_parameters_wd!B$9,Lin_parameters_wknd!B$10)</f>
        <v>1.771938814155029</v>
      </c>
      <c r="E286" s="24">
        <f>IF($C286&lt;6,Lin_parameters_wd!C$9,Lin_parameters_wknd!C$10)</f>
        <v>-9.5984753200240996E-2</v>
      </c>
      <c r="F286" s="24">
        <f>IF($C286&lt;6,Lin_parameters_wd!D$9,Lin_parameters_wknd!D$10)</f>
        <v>0.40699471377216029</v>
      </c>
      <c r="G286" s="24">
        <f>IF($C286&lt;6,Lin_parameters_wd!E$9,Lin_parameters_wknd!E$10)</f>
        <v>-1.2756454396407539E-2</v>
      </c>
      <c r="H286" s="31">
        <f>IF($C286&lt;6,Lin_parameters_wd!F$9,Lin_parameters_wknd!F$10)</f>
        <v>16.399999999999999</v>
      </c>
      <c r="I286" s="11">
        <f t="shared" si="21"/>
        <v>1.771938814155029</v>
      </c>
      <c r="J286" s="14">
        <f t="shared" si="22"/>
        <v>-9.5984753200240996E-2</v>
      </c>
      <c r="K286" s="11">
        <f t="shared" si="23"/>
        <v>1.0616516404732455</v>
      </c>
      <c r="L286" s="31">
        <f>$K286*'Input and Output'!$C$30/SUM($K$2:$K$366)</f>
        <v>1.1401509330558961</v>
      </c>
    </row>
    <row r="287" spans="1:12" x14ac:dyDescent="0.25">
      <c r="A287" s="18">
        <f t="shared" si="24"/>
        <v>42655</v>
      </c>
      <c r="B287" s="6">
        <f>'Input and Output'!C320</f>
        <v>7.7</v>
      </c>
      <c r="C287" s="6">
        <f t="shared" si="20"/>
        <v>4</v>
      </c>
      <c r="D287" s="27">
        <f>IF($C287&lt;6,Lin_parameters_wd!B$9,Lin_parameters_wknd!B$10)</f>
        <v>1.771938814155029</v>
      </c>
      <c r="E287" s="24">
        <f>IF($C287&lt;6,Lin_parameters_wd!C$9,Lin_parameters_wknd!C$10)</f>
        <v>-9.5984753200240996E-2</v>
      </c>
      <c r="F287" s="24">
        <f>IF($C287&lt;6,Lin_parameters_wd!D$9,Lin_parameters_wknd!D$10)</f>
        <v>0.40699471377216029</v>
      </c>
      <c r="G287" s="24">
        <f>IF($C287&lt;6,Lin_parameters_wd!E$9,Lin_parameters_wknd!E$10)</f>
        <v>-1.2756454396407539E-2</v>
      </c>
      <c r="H287" s="31">
        <f>IF($C287&lt;6,Lin_parameters_wd!F$9,Lin_parameters_wknd!F$10)</f>
        <v>16.399999999999999</v>
      </c>
      <c r="I287" s="11">
        <f t="shared" si="21"/>
        <v>1.771938814155029</v>
      </c>
      <c r="J287" s="14">
        <f t="shared" si="22"/>
        <v>-9.5984753200240996E-2</v>
      </c>
      <c r="K287" s="11">
        <f t="shared" si="23"/>
        <v>1.0328562145131732</v>
      </c>
      <c r="L287" s="31">
        <f>$K287*'Input and Output'!$C$30/SUM($K$2:$K$366)</f>
        <v>1.1092263524076871</v>
      </c>
    </row>
    <row r="288" spans="1:12" x14ac:dyDescent="0.25">
      <c r="A288" s="18">
        <f t="shared" si="24"/>
        <v>42656</v>
      </c>
      <c r="B288" s="6">
        <f>'Input and Output'!C321</f>
        <v>8.1999999999999993</v>
      </c>
      <c r="C288" s="6">
        <f t="shared" si="20"/>
        <v>5</v>
      </c>
      <c r="D288" s="27">
        <f>IF($C288&lt;6,Lin_parameters_wd!B$9,Lin_parameters_wknd!B$10)</f>
        <v>1.771938814155029</v>
      </c>
      <c r="E288" s="24">
        <f>IF($C288&lt;6,Lin_parameters_wd!C$9,Lin_parameters_wknd!C$10)</f>
        <v>-9.5984753200240996E-2</v>
      </c>
      <c r="F288" s="24">
        <f>IF($C288&lt;6,Lin_parameters_wd!D$9,Lin_parameters_wknd!D$10)</f>
        <v>0.40699471377216029</v>
      </c>
      <c r="G288" s="24">
        <f>IF($C288&lt;6,Lin_parameters_wd!E$9,Lin_parameters_wknd!E$10)</f>
        <v>-1.2756454396407539E-2</v>
      </c>
      <c r="H288" s="31">
        <f>IF($C288&lt;6,Lin_parameters_wd!F$9,Lin_parameters_wknd!F$10)</f>
        <v>16.399999999999999</v>
      </c>
      <c r="I288" s="11">
        <f t="shared" si="21"/>
        <v>1.771938814155029</v>
      </c>
      <c r="J288" s="14">
        <f t="shared" si="22"/>
        <v>-9.5984753200240996E-2</v>
      </c>
      <c r="K288" s="11">
        <f t="shared" si="23"/>
        <v>0.98486383791305288</v>
      </c>
      <c r="L288" s="31">
        <f>$K288*'Input and Output'!$C$30/SUM($K$2:$K$366)</f>
        <v>1.057685384660672</v>
      </c>
    </row>
    <row r="289" spans="1:12" x14ac:dyDescent="0.25">
      <c r="A289" s="18">
        <f t="shared" si="24"/>
        <v>42657</v>
      </c>
      <c r="B289" s="6">
        <f>'Input and Output'!C322</f>
        <v>9.8000000000000007</v>
      </c>
      <c r="C289" s="6">
        <f t="shared" si="20"/>
        <v>6</v>
      </c>
      <c r="D289" s="27">
        <f>IF($C289&lt;6,Lin_parameters_wd!B$9,Lin_parameters_wknd!B$10)</f>
        <v>1.31124751273035</v>
      </c>
      <c r="E289" s="24">
        <f>IF($C289&lt;6,Lin_parameters_wd!C$9,Lin_parameters_wknd!C$10)</f>
        <v>-7.5310765362349638E-2</v>
      </c>
      <c r="F289" s="24">
        <f>IF($C289&lt;6,Lin_parameters_wd!D$9,Lin_parameters_wknd!D$10)</f>
        <v>0.29524473618599389</v>
      </c>
      <c r="G289" s="24">
        <f>IF($C289&lt;6,Lin_parameters_wd!E$9,Lin_parameters_wknd!E$10)</f>
        <v>-9.762199133681506E-3</v>
      </c>
      <c r="H289" s="31">
        <f>IF($C289&lt;6,Lin_parameters_wd!F$9,Lin_parameters_wknd!F$10)</f>
        <v>15.5</v>
      </c>
      <c r="I289" s="11">
        <f t="shared" si="21"/>
        <v>1.31124751273035</v>
      </c>
      <c r="J289" s="14">
        <f t="shared" si="22"/>
        <v>-7.5310765362349638E-2</v>
      </c>
      <c r="K289" s="11">
        <f t="shared" si="23"/>
        <v>0.57320201217932354</v>
      </c>
      <c r="L289" s="31">
        <f>$K289*'Input and Output'!$C$30/SUM($K$2:$K$366)</f>
        <v>0.61558498484912627</v>
      </c>
    </row>
    <row r="290" spans="1:12" x14ac:dyDescent="0.25">
      <c r="A290" s="18">
        <f t="shared" si="24"/>
        <v>42658</v>
      </c>
      <c r="B290" s="6">
        <f>'Input and Output'!C323</f>
        <v>10.3</v>
      </c>
      <c r="C290" s="6">
        <f t="shared" si="20"/>
        <v>7</v>
      </c>
      <c r="D290" s="27">
        <f>IF($C290&lt;6,Lin_parameters_wd!B$9,Lin_parameters_wknd!B$10)</f>
        <v>1.31124751273035</v>
      </c>
      <c r="E290" s="24">
        <f>IF($C290&lt;6,Lin_parameters_wd!C$9,Lin_parameters_wknd!C$10)</f>
        <v>-7.5310765362349638E-2</v>
      </c>
      <c r="F290" s="24">
        <f>IF($C290&lt;6,Lin_parameters_wd!D$9,Lin_parameters_wknd!D$10)</f>
        <v>0.29524473618599389</v>
      </c>
      <c r="G290" s="24">
        <f>IF($C290&lt;6,Lin_parameters_wd!E$9,Lin_parameters_wknd!E$10)</f>
        <v>-9.762199133681506E-3</v>
      </c>
      <c r="H290" s="31">
        <f>IF($C290&lt;6,Lin_parameters_wd!F$9,Lin_parameters_wknd!F$10)</f>
        <v>15.5</v>
      </c>
      <c r="I290" s="11">
        <f t="shared" si="21"/>
        <v>1.31124751273035</v>
      </c>
      <c r="J290" s="14">
        <f t="shared" si="22"/>
        <v>-7.5310765362349638E-2</v>
      </c>
      <c r="K290" s="11">
        <f t="shared" si="23"/>
        <v>0.53554662949814869</v>
      </c>
      <c r="L290" s="31">
        <f>$K290*'Input and Output'!$C$30/SUM($K$2:$K$366)</f>
        <v>0.57514533585147531</v>
      </c>
    </row>
    <row r="291" spans="1:12" x14ac:dyDescent="0.25">
      <c r="A291" s="18">
        <f t="shared" si="24"/>
        <v>42659</v>
      </c>
      <c r="B291" s="6">
        <f>'Input and Output'!C324</f>
        <v>10</v>
      </c>
      <c r="C291" s="6">
        <f t="shared" si="20"/>
        <v>1</v>
      </c>
      <c r="D291" s="27">
        <f>IF($C291&lt;6,Lin_parameters_wd!B$9,Lin_parameters_wknd!B$10)</f>
        <v>1.771938814155029</v>
      </c>
      <c r="E291" s="24">
        <f>IF($C291&lt;6,Lin_parameters_wd!C$9,Lin_parameters_wknd!C$10)</f>
        <v>-9.5984753200240996E-2</v>
      </c>
      <c r="F291" s="24">
        <f>IF($C291&lt;6,Lin_parameters_wd!D$9,Lin_parameters_wknd!D$10)</f>
        <v>0.40699471377216029</v>
      </c>
      <c r="G291" s="24">
        <f>IF($C291&lt;6,Lin_parameters_wd!E$9,Lin_parameters_wknd!E$10)</f>
        <v>-1.2756454396407539E-2</v>
      </c>
      <c r="H291" s="31">
        <f>IF($C291&lt;6,Lin_parameters_wd!F$9,Lin_parameters_wknd!F$10)</f>
        <v>16.399999999999999</v>
      </c>
      <c r="I291" s="11">
        <f t="shared" si="21"/>
        <v>1.771938814155029</v>
      </c>
      <c r="J291" s="14">
        <f t="shared" si="22"/>
        <v>-9.5984753200240996E-2</v>
      </c>
      <c r="K291" s="11">
        <f t="shared" si="23"/>
        <v>0.81209128215261894</v>
      </c>
      <c r="L291" s="31">
        <f>$K291*'Input and Output'!$C$30/SUM($K$2:$K$366)</f>
        <v>0.87213790077141717</v>
      </c>
    </row>
    <row r="292" spans="1:12" x14ac:dyDescent="0.25">
      <c r="A292" s="18">
        <f t="shared" si="24"/>
        <v>42660</v>
      </c>
      <c r="B292" s="6">
        <f>'Input and Output'!C325</f>
        <v>11</v>
      </c>
      <c r="C292" s="6">
        <f t="shared" si="20"/>
        <v>2</v>
      </c>
      <c r="D292" s="27">
        <f>IF($C292&lt;6,Lin_parameters_wd!B$9,Lin_parameters_wknd!B$10)</f>
        <v>1.771938814155029</v>
      </c>
      <c r="E292" s="24">
        <f>IF($C292&lt;6,Lin_parameters_wd!C$9,Lin_parameters_wknd!C$10)</f>
        <v>-9.5984753200240996E-2</v>
      </c>
      <c r="F292" s="24">
        <f>IF($C292&lt;6,Lin_parameters_wd!D$9,Lin_parameters_wknd!D$10)</f>
        <v>0.40699471377216029</v>
      </c>
      <c r="G292" s="24">
        <f>IF($C292&lt;6,Lin_parameters_wd!E$9,Lin_parameters_wknd!E$10)</f>
        <v>-1.2756454396407539E-2</v>
      </c>
      <c r="H292" s="31">
        <f>IF($C292&lt;6,Lin_parameters_wd!F$9,Lin_parameters_wknd!F$10)</f>
        <v>16.399999999999999</v>
      </c>
      <c r="I292" s="11">
        <f t="shared" si="21"/>
        <v>1.771938814155029</v>
      </c>
      <c r="J292" s="14">
        <f t="shared" si="22"/>
        <v>-9.5984753200240996E-2</v>
      </c>
      <c r="K292" s="11">
        <f t="shared" si="23"/>
        <v>0.71610652895237803</v>
      </c>
      <c r="L292" s="31">
        <f>$K292*'Input and Output'!$C$30/SUM($K$2:$K$366)</f>
        <v>0.76905596527738673</v>
      </c>
    </row>
    <row r="293" spans="1:12" x14ac:dyDescent="0.25">
      <c r="A293" s="18">
        <f t="shared" si="24"/>
        <v>42661</v>
      </c>
      <c r="B293" s="6">
        <f>'Input and Output'!C326</f>
        <v>11.9</v>
      </c>
      <c r="C293" s="6">
        <f t="shared" si="20"/>
        <v>3</v>
      </c>
      <c r="D293" s="27">
        <f>IF($C293&lt;6,Lin_parameters_wd!B$9,Lin_parameters_wknd!B$10)</f>
        <v>1.771938814155029</v>
      </c>
      <c r="E293" s="24">
        <f>IF($C293&lt;6,Lin_parameters_wd!C$9,Lin_parameters_wknd!C$10)</f>
        <v>-9.5984753200240996E-2</v>
      </c>
      <c r="F293" s="24">
        <f>IF($C293&lt;6,Lin_parameters_wd!D$9,Lin_parameters_wknd!D$10)</f>
        <v>0.40699471377216029</v>
      </c>
      <c r="G293" s="24">
        <f>IF($C293&lt;6,Lin_parameters_wd!E$9,Lin_parameters_wknd!E$10)</f>
        <v>-1.2756454396407539E-2</v>
      </c>
      <c r="H293" s="31">
        <f>IF($C293&lt;6,Lin_parameters_wd!F$9,Lin_parameters_wknd!F$10)</f>
        <v>16.399999999999999</v>
      </c>
      <c r="I293" s="11">
        <f t="shared" si="21"/>
        <v>1.771938814155029</v>
      </c>
      <c r="J293" s="14">
        <f t="shared" si="22"/>
        <v>-9.5984753200240996E-2</v>
      </c>
      <c r="K293" s="11">
        <f t="shared" si="23"/>
        <v>0.62972025107216112</v>
      </c>
      <c r="L293" s="31">
        <f>$K293*'Input and Output'!$C$30/SUM($K$2:$K$366)</f>
        <v>0.67628222333275934</v>
      </c>
    </row>
    <row r="294" spans="1:12" x14ac:dyDescent="0.25">
      <c r="A294" s="18">
        <f t="shared" si="24"/>
        <v>42662</v>
      </c>
      <c r="B294" s="6">
        <f>'Input and Output'!C327</f>
        <v>7.7</v>
      </c>
      <c r="C294" s="6">
        <f t="shared" si="20"/>
        <v>4</v>
      </c>
      <c r="D294" s="27">
        <f>IF($C294&lt;6,Lin_parameters_wd!B$9,Lin_parameters_wknd!B$10)</f>
        <v>1.771938814155029</v>
      </c>
      <c r="E294" s="24">
        <f>IF($C294&lt;6,Lin_parameters_wd!C$9,Lin_parameters_wknd!C$10)</f>
        <v>-9.5984753200240996E-2</v>
      </c>
      <c r="F294" s="24">
        <f>IF($C294&lt;6,Lin_parameters_wd!D$9,Lin_parameters_wknd!D$10)</f>
        <v>0.40699471377216029</v>
      </c>
      <c r="G294" s="24">
        <f>IF($C294&lt;6,Lin_parameters_wd!E$9,Lin_parameters_wknd!E$10)</f>
        <v>-1.2756454396407539E-2</v>
      </c>
      <c r="H294" s="31">
        <f>IF($C294&lt;6,Lin_parameters_wd!F$9,Lin_parameters_wknd!F$10)</f>
        <v>16.399999999999999</v>
      </c>
      <c r="I294" s="11">
        <f t="shared" si="21"/>
        <v>1.771938814155029</v>
      </c>
      <c r="J294" s="14">
        <f t="shared" si="22"/>
        <v>-9.5984753200240996E-2</v>
      </c>
      <c r="K294" s="11">
        <f t="shared" si="23"/>
        <v>1.0328562145131732</v>
      </c>
      <c r="L294" s="31">
        <f>$K294*'Input and Output'!$C$30/SUM($K$2:$K$366)</f>
        <v>1.1092263524076871</v>
      </c>
    </row>
    <row r="295" spans="1:12" x14ac:dyDescent="0.25">
      <c r="A295" s="18">
        <f t="shared" si="24"/>
        <v>42663</v>
      </c>
      <c r="B295" s="6">
        <f>'Input and Output'!C328</f>
        <v>7.1</v>
      </c>
      <c r="C295" s="6">
        <f t="shared" si="20"/>
        <v>5</v>
      </c>
      <c r="D295" s="27">
        <f>IF($C295&lt;6,Lin_parameters_wd!B$9,Lin_parameters_wknd!B$10)</f>
        <v>1.771938814155029</v>
      </c>
      <c r="E295" s="24">
        <f>IF($C295&lt;6,Lin_parameters_wd!C$9,Lin_parameters_wknd!C$10)</f>
        <v>-9.5984753200240996E-2</v>
      </c>
      <c r="F295" s="24">
        <f>IF($C295&lt;6,Lin_parameters_wd!D$9,Lin_parameters_wknd!D$10)</f>
        <v>0.40699471377216029</v>
      </c>
      <c r="G295" s="24">
        <f>IF($C295&lt;6,Lin_parameters_wd!E$9,Lin_parameters_wknd!E$10)</f>
        <v>-1.2756454396407539E-2</v>
      </c>
      <c r="H295" s="31">
        <f>IF($C295&lt;6,Lin_parameters_wd!F$9,Lin_parameters_wknd!F$10)</f>
        <v>16.399999999999999</v>
      </c>
      <c r="I295" s="11">
        <f t="shared" si="21"/>
        <v>1.771938814155029</v>
      </c>
      <c r="J295" s="14">
        <f t="shared" si="22"/>
        <v>-9.5984753200240996E-2</v>
      </c>
      <c r="K295" s="11">
        <f t="shared" si="23"/>
        <v>1.0904470664333179</v>
      </c>
      <c r="L295" s="31">
        <f>$K295*'Input and Output'!$C$30/SUM($K$2:$K$366)</f>
        <v>1.1710755137041056</v>
      </c>
    </row>
    <row r="296" spans="1:12" x14ac:dyDescent="0.25">
      <c r="A296" s="18">
        <f t="shared" si="24"/>
        <v>42664</v>
      </c>
      <c r="B296" s="6">
        <f>'Input and Output'!C329</f>
        <v>6.7</v>
      </c>
      <c r="C296" s="6">
        <f t="shared" si="20"/>
        <v>6</v>
      </c>
      <c r="D296" s="27">
        <f>IF($C296&lt;6,Lin_parameters_wd!B$9,Lin_parameters_wknd!B$10)</f>
        <v>1.31124751273035</v>
      </c>
      <c r="E296" s="24">
        <f>IF($C296&lt;6,Lin_parameters_wd!C$9,Lin_parameters_wknd!C$10)</f>
        <v>-7.5310765362349638E-2</v>
      </c>
      <c r="F296" s="24">
        <f>IF($C296&lt;6,Lin_parameters_wd!D$9,Lin_parameters_wknd!D$10)</f>
        <v>0.29524473618599389</v>
      </c>
      <c r="G296" s="24">
        <f>IF($C296&lt;6,Lin_parameters_wd!E$9,Lin_parameters_wknd!E$10)</f>
        <v>-9.762199133681506E-3</v>
      </c>
      <c r="H296" s="31">
        <f>IF($C296&lt;6,Lin_parameters_wd!F$9,Lin_parameters_wknd!F$10)</f>
        <v>15.5</v>
      </c>
      <c r="I296" s="11">
        <f t="shared" si="21"/>
        <v>1.31124751273035</v>
      </c>
      <c r="J296" s="14">
        <f t="shared" si="22"/>
        <v>-7.5310765362349638E-2</v>
      </c>
      <c r="K296" s="11">
        <f t="shared" si="23"/>
        <v>0.80666538480260741</v>
      </c>
      <c r="L296" s="31">
        <f>$K296*'Input and Output'!$C$30/SUM($K$2:$K$366)</f>
        <v>0.86631080863456189</v>
      </c>
    </row>
    <row r="297" spans="1:12" x14ac:dyDescent="0.25">
      <c r="A297" s="18">
        <f t="shared" si="24"/>
        <v>42665</v>
      </c>
      <c r="B297" s="6">
        <f>'Input and Output'!C330</f>
        <v>6.7</v>
      </c>
      <c r="C297" s="6">
        <f t="shared" si="20"/>
        <v>7</v>
      </c>
      <c r="D297" s="27">
        <f>IF($C297&lt;6,Lin_parameters_wd!B$9,Lin_parameters_wknd!B$10)</f>
        <v>1.31124751273035</v>
      </c>
      <c r="E297" s="24">
        <f>IF($C297&lt;6,Lin_parameters_wd!C$9,Lin_parameters_wknd!C$10)</f>
        <v>-7.5310765362349638E-2</v>
      </c>
      <c r="F297" s="24">
        <f>IF($C297&lt;6,Lin_parameters_wd!D$9,Lin_parameters_wknd!D$10)</f>
        <v>0.29524473618599389</v>
      </c>
      <c r="G297" s="24">
        <f>IF($C297&lt;6,Lin_parameters_wd!E$9,Lin_parameters_wknd!E$10)</f>
        <v>-9.762199133681506E-3</v>
      </c>
      <c r="H297" s="31">
        <f>IF($C297&lt;6,Lin_parameters_wd!F$9,Lin_parameters_wknd!F$10)</f>
        <v>15.5</v>
      </c>
      <c r="I297" s="11">
        <f t="shared" si="21"/>
        <v>1.31124751273035</v>
      </c>
      <c r="J297" s="14">
        <f t="shared" si="22"/>
        <v>-7.5310765362349638E-2</v>
      </c>
      <c r="K297" s="11">
        <f t="shared" si="23"/>
        <v>0.80666538480260741</v>
      </c>
      <c r="L297" s="31">
        <f>$K297*'Input and Output'!$C$30/SUM($K$2:$K$366)</f>
        <v>0.86631080863456189</v>
      </c>
    </row>
    <row r="298" spans="1:12" x14ac:dyDescent="0.25">
      <c r="A298" s="18">
        <f t="shared" si="24"/>
        <v>42666</v>
      </c>
      <c r="B298" s="6">
        <f>'Input and Output'!C331</f>
        <v>6.7</v>
      </c>
      <c r="C298" s="6">
        <f t="shared" si="20"/>
        <v>1</v>
      </c>
      <c r="D298" s="27">
        <f>IF($C298&lt;6,Lin_parameters_wd!B$9,Lin_parameters_wknd!B$10)</f>
        <v>1.771938814155029</v>
      </c>
      <c r="E298" s="24">
        <f>IF($C298&lt;6,Lin_parameters_wd!C$9,Lin_parameters_wknd!C$10)</f>
        <v>-9.5984753200240996E-2</v>
      </c>
      <c r="F298" s="24">
        <f>IF($C298&lt;6,Lin_parameters_wd!D$9,Lin_parameters_wknd!D$10)</f>
        <v>0.40699471377216029</v>
      </c>
      <c r="G298" s="24">
        <f>IF($C298&lt;6,Lin_parameters_wd!E$9,Lin_parameters_wknd!E$10)</f>
        <v>-1.2756454396407539E-2</v>
      </c>
      <c r="H298" s="31">
        <f>IF($C298&lt;6,Lin_parameters_wd!F$9,Lin_parameters_wknd!F$10)</f>
        <v>16.399999999999999</v>
      </c>
      <c r="I298" s="11">
        <f t="shared" si="21"/>
        <v>1.771938814155029</v>
      </c>
      <c r="J298" s="14">
        <f t="shared" si="22"/>
        <v>-9.5984753200240996E-2</v>
      </c>
      <c r="K298" s="11">
        <f t="shared" si="23"/>
        <v>1.1288409677134141</v>
      </c>
      <c r="L298" s="31">
        <f>$K298*'Input and Output'!$C$30/SUM($K$2:$K$366)</f>
        <v>1.2123082879017175</v>
      </c>
    </row>
    <row r="299" spans="1:12" x14ac:dyDescent="0.25">
      <c r="A299" s="18">
        <f t="shared" si="24"/>
        <v>42667</v>
      </c>
      <c r="B299" s="6">
        <f>'Input and Output'!C332</f>
        <v>7.6</v>
      </c>
      <c r="C299" s="6">
        <f t="shared" si="20"/>
        <v>2</v>
      </c>
      <c r="D299" s="27">
        <f>IF($C299&lt;6,Lin_parameters_wd!B$9,Lin_parameters_wknd!B$10)</f>
        <v>1.771938814155029</v>
      </c>
      <c r="E299" s="24">
        <f>IF($C299&lt;6,Lin_parameters_wd!C$9,Lin_parameters_wknd!C$10)</f>
        <v>-9.5984753200240996E-2</v>
      </c>
      <c r="F299" s="24">
        <f>IF($C299&lt;6,Lin_parameters_wd!D$9,Lin_parameters_wknd!D$10)</f>
        <v>0.40699471377216029</v>
      </c>
      <c r="G299" s="24">
        <f>IF($C299&lt;6,Lin_parameters_wd!E$9,Lin_parameters_wknd!E$10)</f>
        <v>-1.2756454396407539E-2</v>
      </c>
      <c r="H299" s="31">
        <f>IF($C299&lt;6,Lin_parameters_wd!F$9,Lin_parameters_wknd!F$10)</f>
        <v>16.399999999999999</v>
      </c>
      <c r="I299" s="11">
        <f t="shared" si="21"/>
        <v>1.771938814155029</v>
      </c>
      <c r="J299" s="14">
        <f t="shared" si="22"/>
        <v>-9.5984753200240996E-2</v>
      </c>
      <c r="K299" s="11">
        <f t="shared" si="23"/>
        <v>1.0424546898331974</v>
      </c>
      <c r="L299" s="31">
        <f>$K299*'Input and Output'!$C$30/SUM($K$2:$K$366)</f>
        <v>1.1195345459570902</v>
      </c>
    </row>
    <row r="300" spans="1:12" x14ac:dyDescent="0.25">
      <c r="A300" s="18">
        <f t="shared" si="24"/>
        <v>42668</v>
      </c>
      <c r="B300" s="6">
        <f>'Input and Output'!C333</f>
        <v>9.1999999999999993</v>
      </c>
      <c r="C300" s="6">
        <f t="shared" si="20"/>
        <v>3</v>
      </c>
      <c r="D300" s="27">
        <f>IF($C300&lt;6,Lin_parameters_wd!B$9,Lin_parameters_wknd!B$10)</f>
        <v>1.771938814155029</v>
      </c>
      <c r="E300" s="24">
        <f>IF($C300&lt;6,Lin_parameters_wd!C$9,Lin_parameters_wknd!C$10)</f>
        <v>-9.5984753200240996E-2</v>
      </c>
      <c r="F300" s="24">
        <f>IF($C300&lt;6,Lin_parameters_wd!D$9,Lin_parameters_wknd!D$10)</f>
        <v>0.40699471377216029</v>
      </c>
      <c r="G300" s="24">
        <f>IF($C300&lt;6,Lin_parameters_wd!E$9,Lin_parameters_wknd!E$10)</f>
        <v>-1.2756454396407539E-2</v>
      </c>
      <c r="H300" s="31">
        <f>IF($C300&lt;6,Lin_parameters_wd!F$9,Lin_parameters_wknd!F$10)</f>
        <v>16.399999999999999</v>
      </c>
      <c r="I300" s="11">
        <f t="shared" si="21"/>
        <v>1.771938814155029</v>
      </c>
      <c r="J300" s="14">
        <f t="shared" si="22"/>
        <v>-9.5984753200240996E-2</v>
      </c>
      <c r="K300" s="11">
        <f t="shared" si="23"/>
        <v>0.88887908471281185</v>
      </c>
      <c r="L300" s="31">
        <f>$K300*'Input and Output'!$C$30/SUM($K$2:$K$366)</f>
        <v>0.95460344916664164</v>
      </c>
    </row>
    <row r="301" spans="1:12" x14ac:dyDescent="0.25">
      <c r="A301" s="18">
        <f t="shared" si="24"/>
        <v>42669</v>
      </c>
      <c r="B301" s="6">
        <f>'Input and Output'!C334</f>
        <v>9</v>
      </c>
      <c r="C301" s="6">
        <f t="shared" si="20"/>
        <v>4</v>
      </c>
      <c r="D301" s="27">
        <f>IF($C301&lt;6,Lin_parameters_wd!B$9,Lin_parameters_wknd!B$10)</f>
        <v>1.771938814155029</v>
      </c>
      <c r="E301" s="24">
        <f>IF($C301&lt;6,Lin_parameters_wd!C$9,Lin_parameters_wknd!C$10)</f>
        <v>-9.5984753200240996E-2</v>
      </c>
      <c r="F301" s="24">
        <f>IF($C301&lt;6,Lin_parameters_wd!D$9,Lin_parameters_wknd!D$10)</f>
        <v>0.40699471377216029</v>
      </c>
      <c r="G301" s="24">
        <f>IF($C301&lt;6,Lin_parameters_wd!E$9,Lin_parameters_wknd!E$10)</f>
        <v>-1.2756454396407539E-2</v>
      </c>
      <c r="H301" s="31">
        <f>IF($C301&lt;6,Lin_parameters_wd!F$9,Lin_parameters_wknd!F$10)</f>
        <v>16.399999999999999</v>
      </c>
      <c r="I301" s="11">
        <f t="shared" si="21"/>
        <v>1.771938814155029</v>
      </c>
      <c r="J301" s="14">
        <f t="shared" si="22"/>
        <v>-9.5984753200240996E-2</v>
      </c>
      <c r="K301" s="11">
        <f t="shared" si="23"/>
        <v>0.90807603535285997</v>
      </c>
      <c r="L301" s="31">
        <f>$K301*'Input and Output'!$C$30/SUM($K$2:$K$366)</f>
        <v>0.97521983626544761</v>
      </c>
    </row>
    <row r="302" spans="1:12" x14ac:dyDescent="0.25">
      <c r="A302" s="18">
        <f t="shared" si="24"/>
        <v>42670</v>
      </c>
      <c r="B302" s="6">
        <f>'Input and Output'!C335</f>
        <v>9.3000000000000007</v>
      </c>
      <c r="C302" s="6">
        <f t="shared" si="20"/>
        <v>5</v>
      </c>
      <c r="D302" s="27">
        <f>IF($C302&lt;6,Lin_parameters_wd!B$9,Lin_parameters_wknd!B$10)</f>
        <v>1.771938814155029</v>
      </c>
      <c r="E302" s="24">
        <f>IF($C302&lt;6,Lin_parameters_wd!C$9,Lin_parameters_wknd!C$10)</f>
        <v>-9.5984753200240996E-2</v>
      </c>
      <c r="F302" s="24">
        <f>IF($C302&lt;6,Lin_parameters_wd!D$9,Lin_parameters_wknd!D$10)</f>
        <v>0.40699471377216029</v>
      </c>
      <c r="G302" s="24">
        <f>IF($C302&lt;6,Lin_parameters_wd!E$9,Lin_parameters_wknd!E$10)</f>
        <v>-1.2756454396407539E-2</v>
      </c>
      <c r="H302" s="31">
        <f>IF($C302&lt;6,Lin_parameters_wd!F$9,Lin_parameters_wknd!F$10)</f>
        <v>16.399999999999999</v>
      </c>
      <c r="I302" s="11">
        <f t="shared" si="21"/>
        <v>1.771938814155029</v>
      </c>
      <c r="J302" s="14">
        <f t="shared" si="22"/>
        <v>-9.5984753200240996E-2</v>
      </c>
      <c r="K302" s="11">
        <f t="shared" si="23"/>
        <v>0.87928060939278763</v>
      </c>
      <c r="L302" s="31">
        <f>$K302*'Input and Output'!$C$30/SUM($K$2:$K$366)</f>
        <v>0.94429525561723837</v>
      </c>
    </row>
    <row r="303" spans="1:12" x14ac:dyDescent="0.25">
      <c r="A303" s="18">
        <f t="shared" si="24"/>
        <v>42671</v>
      </c>
      <c r="B303" s="6">
        <f>'Input and Output'!C336</f>
        <v>11</v>
      </c>
      <c r="C303" s="6">
        <f t="shared" si="20"/>
        <v>6</v>
      </c>
      <c r="D303" s="27">
        <f>IF($C303&lt;6,Lin_parameters_wd!B$9,Lin_parameters_wknd!B$10)</f>
        <v>1.31124751273035</v>
      </c>
      <c r="E303" s="24">
        <f>IF($C303&lt;6,Lin_parameters_wd!C$9,Lin_parameters_wknd!C$10)</f>
        <v>-7.5310765362349638E-2</v>
      </c>
      <c r="F303" s="24">
        <f>IF($C303&lt;6,Lin_parameters_wd!D$9,Lin_parameters_wknd!D$10)</f>
        <v>0.29524473618599389</v>
      </c>
      <c r="G303" s="24">
        <f>IF($C303&lt;6,Lin_parameters_wd!E$9,Lin_parameters_wknd!E$10)</f>
        <v>-9.762199133681506E-3</v>
      </c>
      <c r="H303" s="31">
        <f>IF($C303&lt;6,Lin_parameters_wd!F$9,Lin_parameters_wknd!F$10)</f>
        <v>15.5</v>
      </c>
      <c r="I303" s="11">
        <f t="shared" si="21"/>
        <v>1.31124751273035</v>
      </c>
      <c r="J303" s="14">
        <f t="shared" si="22"/>
        <v>-7.5310765362349638E-2</v>
      </c>
      <c r="K303" s="11">
        <f t="shared" si="23"/>
        <v>0.482829093744504</v>
      </c>
      <c r="L303" s="31">
        <f>$K303*'Input and Output'!$C$30/SUM($K$2:$K$366)</f>
        <v>0.51852982725476426</v>
      </c>
    </row>
    <row r="304" spans="1:12" x14ac:dyDescent="0.25">
      <c r="A304" s="18">
        <f t="shared" si="24"/>
        <v>42672</v>
      </c>
      <c r="B304" s="6">
        <f>'Input and Output'!C337</f>
        <v>9.8000000000000007</v>
      </c>
      <c r="C304" s="6">
        <f t="shared" si="20"/>
        <v>7</v>
      </c>
      <c r="D304" s="27">
        <f>IF($C304&lt;6,Lin_parameters_wd!B$9,Lin_parameters_wknd!B$10)</f>
        <v>1.31124751273035</v>
      </c>
      <c r="E304" s="24">
        <f>IF($C304&lt;6,Lin_parameters_wd!C$9,Lin_parameters_wknd!C$10)</f>
        <v>-7.5310765362349638E-2</v>
      </c>
      <c r="F304" s="24">
        <f>IF($C304&lt;6,Lin_parameters_wd!D$9,Lin_parameters_wknd!D$10)</f>
        <v>0.29524473618599389</v>
      </c>
      <c r="G304" s="24">
        <f>IF($C304&lt;6,Lin_parameters_wd!E$9,Lin_parameters_wknd!E$10)</f>
        <v>-9.762199133681506E-3</v>
      </c>
      <c r="H304" s="31">
        <f>IF($C304&lt;6,Lin_parameters_wd!F$9,Lin_parameters_wknd!F$10)</f>
        <v>15.5</v>
      </c>
      <c r="I304" s="11">
        <f t="shared" si="21"/>
        <v>1.31124751273035</v>
      </c>
      <c r="J304" s="14">
        <f t="shared" si="22"/>
        <v>-7.5310765362349638E-2</v>
      </c>
      <c r="K304" s="11">
        <f t="shared" si="23"/>
        <v>0.57320201217932354</v>
      </c>
      <c r="L304" s="31">
        <f>$K304*'Input and Output'!$C$30/SUM($K$2:$K$366)</f>
        <v>0.61558498484912627</v>
      </c>
    </row>
    <row r="305" spans="1:12" x14ac:dyDescent="0.25">
      <c r="A305" s="18">
        <f t="shared" si="24"/>
        <v>42673</v>
      </c>
      <c r="B305" s="6">
        <f>'Input and Output'!C338</f>
        <v>8.6</v>
      </c>
      <c r="C305" s="6">
        <f t="shared" si="20"/>
        <v>1</v>
      </c>
      <c r="D305" s="27">
        <f>IF($C305&lt;6,Lin_parameters_wd!B$9,Lin_parameters_wknd!B$10)</f>
        <v>1.771938814155029</v>
      </c>
      <c r="E305" s="24">
        <f>IF($C305&lt;6,Lin_parameters_wd!C$9,Lin_parameters_wknd!C$10)</f>
        <v>-9.5984753200240996E-2</v>
      </c>
      <c r="F305" s="24">
        <f>IF($C305&lt;6,Lin_parameters_wd!D$9,Lin_parameters_wknd!D$10)</f>
        <v>0.40699471377216029</v>
      </c>
      <c r="G305" s="24">
        <f>IF($C305&lt;6,Lin_parameters_wd!E$9,Lin_parameters_wknd!E$10)</f>
        <v>-1.2756454396407539E-2</v>
      </c>
      <c r="H305" s="31">
        <f>IF($C305&lt;6,Lin_parameters_wd!F$9,Lin_parameters_wknd!F$10)</f>
        <v>16.399999999999999</v>
      </c>
      <c r="I305" s="11">
        <f t="shared" si="21"/>
        <v>1.771938814155029</v>
      </c>
      <c r="J305" s="14">
        <f t="shared" si="22"/>
        <v>-9.5984753200240996E-2</v>
      </c>
      <c r="K305" s="11">
        <f t="shared" si="23"/>
        <v>0.94646993663295642</v>
      </c>
      <c r="L305" s="31">
        <f>$K305*'Input and Output'!$C$30/SUM($K$2:$K$366)</f>
        <v>1.0164526104630598</v>
      </c>
    </row>
    <row r="306" spans="1:12" x14ac:dyDescent="0.25">
      <c r="A306" s="18">
        <f t="shared" si="24"/>
        <v>42674</v>
      </c>
      <c r="B306" s="6">
        <f>'Input and Output'!C339</f>
        <v>9.8000000000000007</v>
      </c>
      <c r="C306" s="6">
        <f t="shared" si="20"/>
        <v>2</v>
      </c>
      <c r="D306" s="27">
        <f>IF($C306&lt;6,Lin_parameters_wd!B$9,Lin_parameters_wknd!B$10)</f>
        <v>1.771938814155029</v>
      </c>
      <c r="E306" s="24">
        <f>IF($C306&lt;6,Lin_parameters_wd!C$9,Lin_parameters_wknd!C$10)</f>
        <v>-9.5984753200240996E-2</v>
      </c>
      <c r="F306" s="24">
        <f>IF($C306&lt;6,Lin_parameters_wd!D$9,Lin_parameters_wknd!D$10)</f>
        <v>0.40699471377216029</v>
      </c>
      <c r="G306" s="24">
        <f>IF($C306&lt;6,Lin_parameters_wd!E$9,Lin_parameters_wknd!E$10)</f>
        <v>-1.2756454396407539E-2</v>
      </c>
      <c r="H306" s="31">
        <f>IF($C306&lt;6,Lin_parameters_wd!F$9,Lin_parameters_wknd!F$10)</f>
        <v>16.399999999999999</v>
      </c>
      <c r="I306" s="11">
        <f t="shared" si="21"/>
        <v>1.771938814155029</v>
      </c>
      <c r="J306" s="14">
        <f t="shared" si="22"/>
        <v>-9.5984753200240996E-2</v>
      </c>
      <c r="K306" s="11">
        <f t="shared" si="23"/>
        <v>0.83128823279266717</v>
      </c>
      <c r="L306" s="31">
        <f>$K306*'Input and Output'!$C$30/SUM($K$2:$K$366)</f>
        <v>0.89275428787022326</v>
      </c>
    </row>
    <row r="307" spans="1:12" x14ac:dyDescent="0.25">
      <c r="A307" s="18">
        <f t="shared" si="24"/>
        <v>42675</v>
      </c>
      <c r="B307" s="6">
        <f>'Input and Output'!C340</f>
        <v>7.6</v>
      </c>
      <c r="C307" s="6">
        <f t="shared" si="20"/>
        <v>3</v>
      </c>
      <c r="D307" s="27">
        <f>IF($C307&lt;6,Lin_parameters_wd!B$9,Lin_parameters_wknd!B$10)</f>
        <v>1.771938814155029</v>
      </c>
      <c r="E307" s="24">
        <f>IF($C307&lt;6,Lin_parameters_wd!C$9,Lin_parameters_wknd!C$10)</f>
        <v>-9.5984753200240996E-2</v>
      </c>
      <c r="F307" s="24">
        <f>IF($C307&lt;6,Lin_parameters_wd!D$9,Lin_parameters_wknd!D$10)</f>
        <v>0.40699471377216029</v>
      </c>
      <c r="G307" s="24">
        <f>IF($C307&lt;6,Lin_parameters_wd!E$9,Lin_parameters_wknd!E$10)</f>
        <v>-1.2756454396407539E-2</v>
      </c>
      <c r="H307" s="31">
        <f>IF($C307&lt;6,Lin_parameters_wd!F$9,Lin_parameters_wknd!F$10)</f>
        <v>16.399999999999999</v>
      </c>
      <c r="I307" s="11">
        <f t="shared" si="21"/>
        <v>1.771938814155029</v>
      </c>
      <c r="J307" s="14">
        <f t="shared" si="22"/>
        <v>-9.5984753200240996E-2</v>
      </c>
      <c r="K307" s="11">
        <f t="shared" si="23"/>
        <v>1.0424546898331974</v>
      </c>
      <c r="L307" s="31">
        <f>$K307*'Input and Output'!$C$30/SUM($K$2:$K$366)</f>
        <v>1.1195345459570902</v>
      </c>
    </row>
    <row r="308" spans="1:12" x14ac:dyDescent="0.25">
      <c r="A308" s="18">
        <f t="shared" si="24"/>
        <v>42676</v>
      </c>
      <c r="B308" s="6">
        <f>'Input and Output'!C341</f>
        <v>6.9</v>
      </c>
      <c r="C308" s="6">
        <f t="shared" si="20"/>
        <v>4</v>
      </c>
      <c r="D308" s="27">
        <f>IF($C308&lt;6,Lin_parameters_wd!B$9,Lin_parameters_wknd!B$10)</f>
        <v>1.771938814155029</v>
      </c>
      <c r="E308" s="24">
        <f>IF($C308&lt;6,Lin_parameters_wd!C$9,Lin_parameters_wknd!C$10)</f>
        <v>-9.5984753200240996E-2</v>
      </c>
      <c r="F308" s="24">
        <f>IF($C308&lt;6,Lin_parameters_wd!D$9,Lin_parameters_wknd!D$10)</f>
        <v>0.40699471377216029</v>
      </c>
      <c r="G308" s="24">
        <f>IF($C308&lt;6,Lin_parameters_wd!E$9,Lin_parameters_wknd!E$10)</f>
        <v>-1.2756454396407539E-2</v>
      </c>
      <c r="H308" s="31">
        <f>IF($C308&lt;6,Lin_parameters_wd!F$9,Lin_parameters_wknd!F$10)</f>
        <v>16.399999999999999</v>
      </c>
      <c r="I308" s="11">
        <f t="shared" si="21"/>
        <v>1.771938814155029</v>
      </c>
      <c r="J308" s="14">
        <f t="shared" si="22"/>
        <v>-9.5984753200240996E-2</v>
      </c>
      <c r="K308" s="11">
        <f t="shared" si="23"/>
        <v>1.1096440170733661</v>
      </c>
      <c r="L308" s="31">
        <f>$K308*'Input and Output'!$C$30/SUM($K$2:$K$366)</f>
        <v>1.1916919008029114</v>
      </c>
    </row>
    <row r="309" spans="1:12" x14ac:dyDescent="0.25">
      <c r="A309" s="18">
        <f t="shared" si="24"/>
        <v>42677</v>
      </c>
      <c r="B309" s="6">
        <f>'Input and Output'!C342</f>
        <v>6.3</v>
      </c>
      <c r="C309" s="6">
        <f t="shared" si="20"/>
        <v>5</v>
      </c>
      <c r="D309" s="27">
        <f>IF($C309&lt;6,Lin_parameters_wd!B$9,Lin_parameters_wknd!B$10)</f>
        <v>1.771938814155029</v>
      </c>
      <c r="E309" s="24">
        <f>IF($C309&lt;6,Lin_parameters_wd!C$9,Lin_parameters_wknd!C$10)</f>
        <v>-9.5984753200240996E-2</v>
      </c>
      <c r="F309" s="24">
        <f>IF($C309&lt;6,Lin_parameters_wd!D$9,Lin_parameters_wknd!D$10)</f>
        <v>0.40699471377216029</v>
      </c>
      <c r="G309" s="24">
        <f>IF($C309&lt;6,Lin_parameters_wd!E$9,Lin_parameters_wknd!E$10)</f>
        <v>-1.2756454396407539E-2</v>
      </c>
      <c r="H309" s="31">
        <f>IF($C309&lt;6,Lin_parameters_wd!F$9,Lin_parameters_wknd!F$10)</f>
        <v>16.399999999999999</v>
      </c>
      <c r="I309" s="11">
        <f t="shared" si="21"/>
        <v>1.771938814155029</v>
      </c>
      <c r="J309" s="14">
        <f t="shared" si="22"/>
        <v>-9.5984753200240996E-2</v>
      </c>
      <c r="K309" s="11">
        <f t="shared" si="23"/>
        <v>1.1672348689935106</v>
      </c>
      <c r="L309" s="31">
        <f>$K309*'Input and Output'!$C$30/SUM($K$2:$K$366)</f>
        <v>1.2535410620993297</v>
      </c>
    </row>
    <row r="310" spans="1:12" x14ac:dyDescent="0.25">
      <c r="A310" s="18">
        <f t="shared" si="24"/>
        <v>42678</v>
      </c>
      <c r="B310" s="6">
        <f>'Input and Output'!C343</f>
        <v>5.4</v>
      </c>
      <c r="C310" s="6">
        <f t="shared" si="20"/>
        <v>6</v>
      </c>
      <c r="D310" s="27">
        <f>IF($C310&lt;6,Lin_parameters_wd!B$9,Lin_parameters_wknd!B$10)</f>
        <v>1.31124751273035</v>
      </c>
      <c r="E310" s="24">
        <f>IF($C310&lt;6,Lin_parameters_wd!C$9,Lin_parameters_wknd!C$10)</f>
        <v>-7.5310765362349638E-2</v>
      </c>
      <c r="F310" s="24">
        <f>IF($C310&lt;6,Lin_parameters_wd!D$9,Lin_parameters_wknd!D$10)</f>
        <v>0.29524473618599389</v>
      </c>
      <c r="G310" s="24">
        <f>IF($C310&lt;6,Lin_parameters_wd!E$9,Lin_parameters_wknd!E$10)</f>
        <v>-9.762199133681506E-3</v>
      </c>
      <c r="H310" s="31">
        <f>IF($C310&lt;6,Lin_parameters_wd!F$9,Lin_parameters_wknd!F$10)</f>
        <v>15.5</v>
      </c>
      <c r="I310" s="11">
        <f t="shared" si="21"/>
        <v>1.31124751273035</v>
      </c>
      <c r="J310" s="14">
        <f t="shared" si="22"/>
        <v>-7.5310765362349638E-2</v>
      </c>
      <c r="K310" s="11">
        <f t="shared" si="23"/>
        <v>0.90456937977366192</v>
      </c>
      <c r="L310" s="31">
        <f>$K310*'Input and Output'!$C$30/SUM($K$2:$K$366)</f>
        <v>0.97145389602845422</v>
      </c>
    </row>
    <row r="311" spans="1:12" x14ac:dyDescent="0.25">
      <c r="A311" s="18">
        <f t="shared" si="24"/>
        <v>42679</v>
      </c>
      <c r="B311" s="6">
        <f>'Input and Output'!C344</f>
        <v>6.5</v>
      </c>
      <c r="C311" s="6">
        <f t="shared" si="20"/>
        <v>7</v>
      </c>
      <c r="D311" s="27">
        <f>IF($C311&lt;6,Lin_parameters_wd!B$9,Lin_parameters_wknd!B$10)</f>
        <v>1.31124751273035</v>
      </c>
      <c r="E311" s="24">
        <f>IF($C311&lt;6,Lin_parameters_wd!C$9,Lin_parameters_wknd!C$10)</f>
        <v>-7.5310765362349638E-2</v>
      </c>
      <c r="F311" s="24">
        <f>IF($C311&lt;6,Lin_parameters_wd!D$9,Lin_parameters_wknd!D$10)</f>
        <v>0.29524473618599389</v>
      </c>
      <c r="G311" s="24">
        <f>IF($C311&lt;6,Lin_parameters_wd!E$9,Lin_parameters_wknd!E$10)</f>
        <v>-9.762199133681506E-3</v>
      </c>
      <c r="H311" s="31">
        <f>IF($C311&lt;6,Lin_parameters_wd!F$9,Lin_parameters_wknd!F$10)</f>
        <v>15.5</v>
      </c>
      <c r="I311" s="11">
        <f t="shared" si="21"/>
        <v>1.31124751273035</v>
      </c>
      <c r="J311" s="14">
        <f t="shared" si="22"/>
        <v>-7.5310765362349638E-2</v>
      </c>
      <c r="K311" s="11">
        <f t="shared" si="23"/>
        <v>0.82172753787507735</v>
      </c>
      <c r="L311" s="31">
        <f>$K311*'Input and Output'!$C$30/SUM($K$2:$K$366)</f>
        <v>0.88248666823362221</v>
      </c>
    </row>
    <row r="312" spans="1:12" x14ac:dyDescent="0.25">
      <c r="A312" s="18">
        <f t="shared" si="24"/>
        <v>42680</v>
      </c>
      <c r="B312" s="6">
        <f>'Input and Output'!C345</f>
        <v>4.9000000000000004</v>
      </c>
      <c r="C312" s="6">
        <f t="shared" si="20"/>
        <v>1</v>
      </c>
      <c r="D312" s="27">
        <f>IF($C312&lt;6,Lin_parameters_wd!B$9,Lin_parameters_wknd!B$10)</f>
        <v>1.771938814155029</v>
      </c>
      <c r="E312" s="24">
        <f>IF($C312&lt;6,Lin_parameters_wd!C$9,Lin_parameters_wknd!C$10)</f>
        <v>-9.5984753200240996E-2</v>
      </c>
      <c r="F312" s="24">
        <f>IF($C312&lt;6,Lin_parameters_wd!D$9,Lin_parameters_wknd!D$10)</f>
        <v>0.40699471377216029</v>
      </c>
      <c r="G312" s="24">
        <f>IF($C312&lt;6,Lin_parameters_wd!E$9,Lin_parameters_wknd!E$10)</f>
        <v>-1.2756454396407539E-2</v>
      </c>
      <c r="H312" s="31">
        <f>IF($C312&lt;6,Lin_parameters_wd!F$9,Lin_parameters_wknd!F$10)</f>
        <v>16.399999999999999</v>
      </c>
      <c r="I312" s="11">
        <f t="shared" si="21"/>
        <v>1.771938814155029</v>
      </c>
      <c r="J312" s="14">
        <f t="shared" si="22"/>
        <v>-9.5984753200240996E-2</v>
      </c>
      <c r="K312" s="11">
        <f t="shared" si="23"/>
        <v>1.301613523473848</v>
      </c>
      <c r="L312" s="31">
        <f>$K312*'Input and Output'!$C$30/SUM($K$2:$K$366)</f>
        <v>1.3978557717909723</v>
      </c>
    </row>
    <row r="313" spans="1:12" x14ac:dyDescent="0.25">
      <c r="A313" s="18">
        <f t="shared" si="24"/>
        <v>42681</v>
      </c>
      <c r="B313" s="6">
        <f>'Input and Output'!C346</f>
        <v>3.7</v>
      </c>
      <c r="C313" s="6">
        <f t="shared" si="20"/>
        <v>2</v>
      </c>
      <c r="D313" s="27">
        <f>IF($C313&lt;6,Lin_parameters_wd!B$9,Lin_parameters_wknd!B$10)</f>
        <v>1.771938814155029</v>
      </c>
      <c r="E313" s="24">
        <f>IF($C313&lt;6,Lin_parameters_wd!C$9,Lin_parameters_wknd!C$10)</f>
        <v>-9.5984753200240996E-2</v>
      </c>
      <c r="F313" s="24">
        <f>IF($C313&lt;6,Lin_parameters_wd!D$9,Lin_parameters_wknd!D$10)</f>
        <v>0.40699471377216029</v>
      </c>
      <c r="G313" s="24">
        <f>IF($C313&lt;6,Lin_parameters_wd!E$9,Lin_parameters_wknd!E$10)</f>
        <v>-1.2756454396407539E-2</v>
      </c>
      <c r="H313" s="31">
        <f>IF($C313&lt;6,Lin_parameters_wd!F$9,Lin_parameters_wknd!F$10)</f>
        <v>16.399999999999999</v>
      </c>
      <c r="I313" s="11">
        <f t="shared" si="21"/>
        <v>1.771938814155029</v>
      </c>
      <c r="J313" s="14">
        <f t="shared" si="22"/>
        <v>-9.5984753200240996E-2</v>
      </c>
      <c r="K313" s="11">
        <f t="shared" si="23"/>
        <v>1.4167952273141373</v>
      </c>
      <c r="L313" s="31">
        <f>$K313*'Input and Output'!$C$30/SUM($K$2:$K$366)</f>
        <v>1.5215540943838088</v>
      </c>
    </row>
    <row r="314" spans="1:12" x14ac:dyDescent="0.25">
      <c r="A314" s="18">
        <f t="shared" si="24"/>
        <v>42682</v>
      </c>
      <c r="B314" s="6">
        <f>'Input and Output'!C347</f>
        <v>2.5</v>
      </c>
      <c r="C314" s="6">
        <f t="shared" si="20"/>
        <v>3</v>
      </c>
      <c r="D314" s="27">
        <f>IF($C314&lt;6,Lin_parameters_wd!B$9,Lin_parameters_wknd!B$10)</f>
        <v>1.771938814155029</v>
      </c>
      <c r="E314" s="24">
        <f>IF($C314&lt;6,Lin_parameters_wd!C$9,Lin_parameters_wknd!C$10)</f>
        <v>-9.5984753200240996E-2</v>
      </c>
      <c r="F314" s="24">
        <f>IF($C314&lt;6,Lin_parameters_wd!D$9,Lin_parameters_wknd!D$10)</f>
        <v>0.40699471377216029</v>
      </c>
      <c r="G314" s="24">
        <f>IF($C314&lt;6,Lin_parameters_wd!E$9,Lin_parameters_wknd!E$10)</f>
        <v>-1.2756454396407539E-2</v>
      </c>
      <c r="H314" s="31">
        <f>IF($C314&lt;6,Lin_parameters_wd!F$9,Lin_parameters_wknd!F$10)</f>
        <v>16.399999999999999</v>
      </c>
      <c r="I314" s="11">
        <f t="shared" si="21"/>
        <v>1.771938814155029</v>
      </c>
      <c r="J314" s="14">
        <f t="shared" si="22"/>
        <v>-9.5984753200240996E-2</v>
      </c>
      <c r="K314" s="11">
        <f t="shared" si="23"/>
        <v>1.5319769311544265</v>
      </c>
      <c r="L314" s="31">
        <f>$K314*'Input and Output'!$C$30/SUM($K$2:$K$366)</f>
        <v>1.6452524169766456</v>
      </c>
    </row>
    <row r="315" spans="1:12" x14ac:dyDescent="0.25">
      <c r="A315" s="18">
        <f t="shared" si="24"/>
        <v>42683</v>
      </c>
      <c r="B315" s="6">
        <f>'Input and Output'!C348</f>
        <v>1.7</v>
      </c>
      <c r="C315" s="6">
        <f t="shared" si="20"/>
        <v>4</v>
      </c>
      <c r="D315" s="27">
        <f>IF($C315&lt;6,Lin_parameters_wd!B$9,Lin_parameters_wknd!B$10)</f>
        <v>1.771938814155029</v>
      </c>
      <c r="E315" s="24">
        <f>IF($C315&lt;6,Lin_parameters_wd!C$9,Lin_parameters_wknd!C$10)</f>
        <v>-9.5984753200240996E-2</v>
      </c>
      <c r="F315" s="24">
        <f>IF($C315&lt;6,Lin_parameters_wd!D$9,Lin_parameters_wknd!D$10)</f>
        <v>0.40699471377216029</v>
      </c>
      <c r="G315" s="24">
        <f>IF($C315&lt;6,Lin_parameters_wd!E$9,Lin_parameters_wknd!E$10)</f>
        <v>-1.2756454396407539E-2</v>
      </c>
      <c r="H315" s="31">
        <f>IF($C315&lt;6,Lin_parameters_wd!F$9,Lin_parameters_wknd!F$10)</f>
        <v>16.399999999999999</v>
      </c>
      <c r="I315" s="11">
        <f t="shared" si="21"/>
        <v>1.771938814155029</v>
      </c>
      <c r="J315" s="14">
        <f t="shared" si="22"/>
        <v>-9.5984753200240996E-2</v>
      </c>
      <c r="K315" s="11">
        <f t="shared" si="23"/>
        <v>1.6087647337146194</v>
      </c>
      <c r="L315" s="31">
        <f>$K315*'Input and Output'!$C$30/SUM($K$2:$K$366)</f>
        <v>1.7277179653718699</v>
      </c>
    </row>
    <row r="316" spans="1:12" x14ac:dyDescent="0.25">
      <c r="A316" s="18">
        <f t="shared" si="24"/>
        <v>42684</v>
      </c>
      <c r="B316" s="6">
        <f>'Input and Output'!C349</f>
        <v>2.9</v>
      </c>
      <c r="C316" s="6">
        <f t="shared" si="20"/>
        <v>5</v>
      </c>
      <c r="D316" s="27">
        <f>IF($C316&lt;6,Lin_parameters_wd!B$9,Lin_parameters_wknd!B$10)</f>
        <v>1.771938814155029</v>
      </c>
      <c r="E316" s="24">
        <f>IF($C316&lt;6,Lin_parameters_wd!C$9,Lin_parameters_wknd!C$10)</f>
        <v>-9.5984753200240996E-2</v>
      </c>
      <c r="F316" s="24">
        <f>IF($C316&lt;6,Lin_parameters_wd!D$9,Lin_parameters_wknd!D$10)</f>
        <v>0.40699471377216029</v>
      </c>
      <c r="G316" s="24">
        <f>IF($C316&lt;6,Lin_parameters_wd!E$9,Lin_parameters_wknd!E$10)</f>
        <v>-1.2756454396407539E-2</v>
      </c>
      <c r="H316" s="31">
        <f>IF($C316&lt;6,Lin_parameters_wd!F$9,Lin_parameters_wknd!F$10)</f>
        <v>16.399999999999999</v>
      </c>
      <c r="I316" s="11">
        <f t="shared" si="21"/>
        <v>1.771938814155029</v>
      </c>
      <c r="J316" s="14">
        <f t="shared" si="22"/>
        <v>-9.5984753200240996E-2</v>
      </c>
      <c r="K316" s="11">
        <f t="shared" si="23"/>
        <v>1.49358302987433</v>
      </c>
      <c r="L316" s="31">
        <f>$K316*'Input and Output'!$C$30/SUM($K$2:$K$366)</f>
        <v>1.6040196427790332</v>
      </c>
    </row>
    <row r="317" spans="1:12" x14ac:dyDescent="0.25">
      <c r="A317" s="18">
        <f t="shared" si="24"/>
        <v>42685</v>
      </c>
      <c r="B317" s="6">
        <f>'Input and Output'!C350</f>
        <v>2.7</v>
      </c>
      <c r="C317" s="6">
        <f t="shared" si="20"/>
        <v>6</v>
      </c>
      <c r="D317" s="27">
        <f>IF($C317&lt;6,Lin_parameters_wd!B$9,Lin_parameters_wknd!B$10)</f>
        <v>1.31124751273035</v>
      </c>
      <c r="E317" s="24">
        <f>IF($C317&lt;6,Lin_parameters_wd!C$9,Lin_parameters_wknd!C$10)</f>
        <v>-7.5310765362349638E-2</v>
      </c>
      <c r="F317" s="24">
        <f>IF($C317&lt;6,Lin_parameters_wd!D$9,Lin_parameters_wknd!D$10)</f>
        <v>0.29524473618599389</v>
      </c>
      <c r="G317" s="24">
        <f>IF($C317&lt;6,Lin_parameters_wd!E$9,Lin_parameters_wknd!E$10)</f>
        <v>-9.762199133681506E-3</v>
      </c>
      <c r="H317" s="31">
        <f>IF($C317&lt;6,Lin_parameters_wd!F$9,Lin_parameters_wknd!F$10)</f>
        <v>15.5</v>
      </c>
      <c r="I317" s="11">
        <f t="shared" si="21"/>
        <v>1.31124751273035</v>
      </c>
      <c r="J317" s="14">
        <f t="shared" si="22"/>
        <v>-7.5310765362349638E-2</v>
      </c>
      <c r="K317" s="11">
        <f t="shared" si="23"/>
        <v>1.1079084462520059</v>
      </c>
      <c r="L317" s="31">
        <f>$K317*'Input and Output'!$C$30/SUM($K$2:$K$366)</f>
        <v>1.1898280006157689</v>
      </c>
    </row>
    <row r="318" spans="1:12" x14ac:dyDescent="0.25">
      <c r="A318" s="18">
        <f t="shared" si="24"/>
        <v>42686</v>
      </c>
      <c r="B318" s="6">
        <f>'Input and Output'!C351</f>
        <v>-0.1</v>
      </c>
      <c r="C318" s="6">
        <f t="shared" si="20"/>
        <v>7</v>
      </c>
      <c r="D318" s="27">
        <f>IF($C318&lt;6,Lin_parameters_wd!B$9,Lin_parameters_wknd!B$10)</f>
        <v>1.31124751273035</v>
      </c>
      <c r="E318" s="24">
        <f>IF($C318&lt;6,Lin_parameters_wd!C$9,Lin_parameters_wknd!C$10)</f>
        <v>-7.5310765362349638E-2</v>
      </c>
      <c r="F318" s="24">
        <f>IF($C318&lt;6,Lin_parameters_wd!D$9,Lin_parameters_wknd!D$10)</f>
        <v>0.29524473618599389</v>
      </c>
      <c r="G318" s="24">
        <f>IF($C318&lt;6,Lin_parameters_wd!E$9,Lin_parameters_wknd!E$10)</f>
        <v>-9.762199133681506E-3</v>
      </c>
      <c r="H318" s="31">
        <f>IF($C318&lt;6,Lin_parameters_wd!F$9,Lin_parameters_wknd!F$10)</f>
        <v>15.5</v>
      </c>
      <c r="I318" s="11">
        <f t="shared" si="21"/>
        <v>1.31124751273035</v>
      </c>
      <c r="J318" s="14">
        <f t="shared" si="22"/>
        <v>-7.5310765362349638E-2</v>
      </c>
      <c r="K318" s="11">
        <f t="shared" si="23"/>
        <v>1.3187785892665849</v>
      </c>
      <c r="L318" s="31">
        <f>$K318*'Input and Output'!$C$30/SUM($K$2:$K$366)</f>
        <v>1.4162900350026137</v>
      </c>
    </row>
    <row r="319" spans="1:12" x14ac:dyDescent="0.25">
      <c r="A319" s="18">
        <f t="shared" si="24"/>
        <v>42687</v>
      </c>
      <c r="B319" s="6">
        <f>'Input and Output'!C352</f>
        <v>0.2</v>
      </c>
      <c r="C319" s="6">
        <f t="shared" si="20"/>
        <v>1</v>
      </c>
      <c r="D319" s="27">
        <f>IF($C319&lt;6,Lin_parameters_wd!B$9,Lin_parameters_wknd!B$10)</f>
        <v>1.771938814155029</v>
      </c>
      <c r="E319" s="24">
        <f>IF($C319&lt;6,Lin_parameters_wd!C$9,Lin_parameters_wknd!C$10)</f>
        <v>-9.5984753200240996E-2</v>
      </c>
      <c r="F319" s="24">
        <f>IF($C319&lt;6,Lin_parameters_wd!D$9,Lin_parameters_wknd!D$10)</f>
        <v>0.40699471377216029</v>
      </c>
      <c r="G319" s="24">
        <f>IF($C319&lt;6,Lin_parameters_wd!E$9,Lin_parameters_wknd!E$10)</f>
        <v>-1.2756454396407539E-2</v>
      </c>
      <c r="H319" s="31">
        <f>IF($C319&lt;6,Lin_parameters_wd!F$9,Lin_parameters_wknd!F$10)</f>
        <v>16.399999999999999</v>
      </c>
      <c r="I319" s="11">
        <f t="shared" si="21"/>
        <v>1.771938814155029</v>
      </c>
      <c r="J319" s="14">
        <f t="shared" si="22"/>
        <v>-9.5984753200240996E-2</v>
      </c>
      <c r="K319" s="11">
        <f t="shared" si="23"/>
        <v>1.7527418635149807</v>
      </c>
      <c r="L319" s="31">
        <f>$K319*'Input and Output'!$C$30/SUM($K$2:$K$366)</f>
        <v>1.8823408686129157</v>
      </c>
    </row>
    <row r="320" spans="1:12" x14ac:dyDescent="0.25">
      <c r="A320" s="18">
        <f t="shared" si="24"/>
        <v>42688</v>
      </c>
      <c r="B320" s="6">
        <f>'Input and Output'!C353</f>
        <v>-0.4</v>
      </c>
      <c r="C320" s="6">
        <f t="shared" si="20"/>
        <v>2</v>
      </c>
      <c r="D320" s="27">
        <f>IF($C320&lt;6,Lin_parameters_wd!B$9,Lin_parameters_wknd!B$10)</f>
        <v>1.771938814155029</v>
      </c>
      <c r="E320" s="24">
        <f>IF($C320&lt;6,Lin_parameters_wd!C$9,Lin_parameters_wknd!C$10)</f>
        <v>-9.5984753200240996E-2</v>
      </c>
      <c r="F320" s="24">
        <f>IF($C320&lt;6,Lin_parameters_wd!D$9,Lin_parameters_wknd!D$10)</f>
        <v>0.40699471377216029</v>
      </c>
      <c r="G320" s="24">
        <f>IF($C320&lt;6,Lin_parameters_wd!E$9,Lin_parameters_wknd!E$10)</f>
        <v>-1.2756454396407539E-2</v>
      </c>
      <c r="H320" s="31">
        <f>IF($C320&lt;6,Lin_parameters_wd!F$9,Lin_parameters_wknd!F$10)</f>
        <v>16.399999999999999</v>
      </c>
      <c r="I320" s="11">
        <f t="shared" si="21"/>
        <v>1.771938814155029</v>
      </c>
      <c r="J320" s="14">
        <f t="shared" si="22"/>
        <v>-9.5984753200240996E-2</v>
      </c>
      <c r="K320" s="11">
        <f t="shared" si="23"/>
        <v>1.8103327154351254</v>
      </c>
      <c r="L320" s="31">
        <f>$K320*'Input and Output'!$C$30/SUM($K$2:$K$366)</f>
        <v>1.9441900299093338</v>
      </c>
    </row>
    <row r="321" spans="1:12" x14ac:dyDescent="0.25">
      <c r="A321" s="18">
        <f t="shared" si="24"/>
        <v>42689</v>
      </c>
      <c r="B321" s="6">
        <f>'Input and Output'!C354</f>
        <v>1.7</v>
      </c>
      <c r="C321" s="6">
        <f t="shared" si="20"/>
        <v>3</v>
      </c>
      <c r="D321" s="27">
        <f>IF($C321&lt;6,Lin_parameters_wd!B$9,Lin_parameters_wknd!B$10)</f>
        <v>1.771938814155029</v>
      </c>
      <c r="E321" s="24">
        <f>IF($C321&lt;6,Lin_parameters_wd!C$9,Lin_parameters_wknd!C$10)</f>
        <v>-9.5984753200240996E-2</v>
      </c>
      <c r="F321" s="24">
        <f>IF($C321&lt;6,Lin_parameters_wd!D$9,Lin_parameters_wknd!D$10)</f>
        <v>0.40699471377216029</v>
      </c>
      <c r="G321" s="24">
        <f>IF($C321&lt;6,Lin_parameters_wd!E$9,Lin_parameters_wknd!E$10)</f>
        <v>-1.2756454396407539E-2</v>
      </c>
      <c r="H321" s="31">
        <f>IF($C321&lt;6,Lin_parameters_wd!F$9,Lin_parameters_wknd!F$10)</f>
        <v>16.399999999999999</v>
      </c>
      <c r="I321" s="11">
        <f t="shared" si="21"/>
        <v>1.771938814155029</v>
      </c>
      <c r="J321" s="14">
        <f t="shared" si="22"/>
        <v>-9.5984753200240996E-2</v>
      </c>
      <c r="K321" s="11">
        <f t="shared" si="23"/>
        <v>1.6087647337146194</v>
      </c>
      <c r="L321" s="31">
        <f>$K321*'Input and Output'!$C$30/SUM($K$2:$K$366)</f>
        <v>1.7277179653718699</v>
      </c>
    </row>
    <row r="322" spans="1:12" x14ac:dyDescent="0.25">
      <c r="A322" s="18">
        <f t="shared" si="24"/>
        <v>42690</v>
      </c>
      <c r="B322" s="6">
        <f>'Input and Output'!C355</f>
        <v>7.1</v>
      </c>
      <c r="C322" s="6">
        <f t="shared" ref="C322:C367" si="25">WEEKDAY(A322)</f>
        <v>4</v>
      </c>
      <c r="D322" s="27">
        <f>IF($C322&lt;6,Lin_parameters_wd!B$9,Lin_parameters_wknd!B$10)</f>
        <v>1.771938814155029</v>
      </c>
      <c r="E322" s="24">
        <f>IF($C322&lt;6,Lin_parameters_wd!C$9,Lin_parameters_wknd!C$10)</f>
        <v>-9.5984753200240996E-2</v>
      </c>
      <c r="F322" s="24">
        <f>IF($C322&lt;6,Lin_parameters_wd!D$9,Lin_parameters_wknd!D$10)</f>
        <v>0.40699471377216029</v>
      </c>
      <c r="G322" s="24">
        <f>IF($C322&lt;6,Lin_parameters_wd!E$9,Lin_parameters_wknd!E$10)</f>
        <v>-1.2756454396407539E-2</v>
      </c>
      <c r="H322" s="31">
        <f>IF($C322&lt;6,Lin_parameters_wd!F$9,Lin_parameters_wknd!F$10)</f>
        <v>16.399999999999999</v>
      </c>
      <c r="I322" s="11">
        <f t="shared" si="21"/>
        <v>1.771938814155029</v>
      </c>
      <c r="J322" s="14">
        <f t="shared" si="22"/>
        <v>-9.5984753200240996E-2</v>
      </c>
      <c r="K322" s="11">
        <f t="shared" si="23"/>
        <v>1.0904470664333179</v>
      </c>
      <c r="L322" s="31">
        <f>$K322*'Input and Output'!$C$30/SUM($K$2:$K$366)</f>
        <v>1.1710755137041056</v>
      </c>
    </row>
    <row r="323" spans="1:12" x14ac:dyDescent="0.25">
      <c r="A323" s="18">
        <f t="shared" si="24"/>
        <v>42691</v>
      </c>
      <c r="B323" s="6">
        <f>'Input and Output'!C356</f>
        <v>9.4</v>
      </c>
      <c r="C323" s="6">
        <f t="shared" si="25"/>
        <v>5</v>
      </c>
      <c r="D323" s="27">
        <f>IF($C323&lt;6,Lin_parameters_wd!B$9,Lin_parameters_wknd!B$10)</f>
        <v>1.771938814155029</v>
      </c>
      <c r="E323" s="24">
        <f>IF($C323&lt;6,Lin_parameters_wd!C$9,Lin_parameters_wknd!C$10)</f>
        <v>-9.5984753200240996E-2</v>
      </c>
      <c r="F323" s="24">
        <f>IF($C323&lt;6,Lin_parameters_wd!D$9,Lin_parameters_wknd!D$10)</f>
        <v>0.40699471377216029</v>
      </c>
      <c r="G323" s="24">
        <f>IF($C323&lt;6,Lin_parameters_wd!E$9,Lin_parameters_wknd!E$10)</f>
        <v>-1.2756454396407539E-2</v>
      </c>
      <c r="H323" s="31">
        <f>IF($C323&lt;6,Lin_parameters_wd!F$9,Lin_parameters_wknd!F$10)</f>
        <v>16.399999999999999</v>
      </c>
      <c r="I323" s="11">
        <f t="shared" ref="I323:I367" si="26">IF($B323&lt;$H323,$D323,$F323)</f>
        <v>1.771938814155029</v>
      </c>
      <c r="J323" s="14">
        <f t="shared" ref="J323:J367" si="27">IF($B323&lt;$H323,$E323,$G323)</f>
        <v>-9.5984753200240996E-2</v>
      </c>
      <c r="K323" s="11">
        <f t="shared" ref="K323:K367" si="28">MAX($I323+$J323*$B323,0)</f>
        <v>0.86968213407276351</v>
      </c>
      <c r="L323" s="31">
        <f>$K323*'Input and Output'!$C$30/SUM($K$2:$K$366)</f>
        <v>0.93398706206783522</v>
      </c>
    </row>
    <row r="324" spans="1:12" x14ac:dyDescent="0.25">
      <c r="A324" s="18">
        <f t="shared" ref="A324:A366" si="29">A323+1</f>
        <v>42692</v>
      </c>
      <c r="B324" s="6">
        <f>'Input and Output'!C357</f>
        <v>8.1999999999999993</v>
      </c>
      <c r="C324" s="6">
        <f t="shared" si="25"/>
        <v>6</v>
      </c>
      <c r="D324" s="27">
        <f>IF($C324&lt;6,Lin_parameters_wd!B$9,Lin_parameters_wknd!B$10)</f>
        <v>1.31124751273035</v>
      </c>
      <c r="E324" s="24">
        <f>IF($C324&lt;6,Lin_parameters_wd!C$9,Lin_parameters_wknd!C$10)</f>
        <v>-7.5310765362349638E-2</v>
      </c>
      <c r="F324" s="24">
        <f>IF($C324&lt;6,Lin_parameters_wd!D$9,Lin_parameters_wknd!D$10)</f>
        <v>0.29524473618599389</v>
      </c>
      <c r="G324" s="24">
        <f>IF($C324&lt;6,Lin_parameters_wd!E$9,Lin_parameters_wknd!E$10)</f>
        <v>-9.762199133681506E-3</v>
      </c>
      <c r="H324" s="31">
        <f>IF($C324&lt;6,Lin_parameters_wd!F$9,Lin_parameters_wknd!F$10)</f>
        <v>15.5</v>
      </c>
      <c r="I324" s="11">
        <f t="shared" si="26"/>
        <v>1.31124751273035</v>
      </c>
      <c r="J324" s="14">
        <f t="shared" si="27"/>
        <v>-7.5310765362349638E-2</v>
      </c>
      <c r="K324" s="11">
        <f t="shared" si="28"/>
        <v>0.69369923675908307</v>
      </c>
      <c r="L324" s="31">
        <f>$K324*'Input and Output'!$C$30/SUM($K$2:$K$366)</f>
        <v>0.74499186164160924</v>
      </c>
    </row>
    <row r="325" spans="1:12" x14ac:dyDescent="0.25">
      <c r="A325" s="18">
        <f t="shared" si="29"/>
        <v>42693</v>
      </c>
      <c r="B325" s="6">
        <f>'Input and Output'!C358</f>
        <v>5.4</v>
      </c>
      <c r="C325" s="6">
        <f t="shared" si="25"/>
        <v>7</v>
      </c>
      <c r="D325" s="27">
        <f>IF($C325&lt;6,Lin_parameters_wd!B$9,Lin_parameters_wknd!B$10)</f>
        <v>1.31124751273035</v>
      </c>
      <c r="E325" s="24">
        <f>IF($C325&lt;6,Lin_parameters_wd!C$9,Lin_parameters_wknd!C$10)</f>
        <v>-7.5310765362349638E-2</v>
      </c>
      <c r="F325" s="24">
        <f>IF($C325&lt;6,Lin_parameters_wd!D$9,Lin_parameters_wknd!D$10)</f>
        <v>0.29524473618599389</v>
      </c>
      <c r="G325" s="24">
        <f>IF($C325&lt;6,Lin_parameters_wd!E$9,Lin_parameters_wknd!E$10)</f>
        <v>-9.762199133681506E-3</v>
      </c>
      <c r="H325" s="31">
        <f>IF($C325&lt;6,Lin_parameters_wd!F$9,Lin_parameters_wknd!F$10)</f>
        <v>15.5</v>
      </c>
      <c r="I325" s="11">
        <f t="shared" si="26"/>
        <v>1.31124751273035</v>
      </c>
      <c r="J325" s="14">
        <f t="shared" si="27"/>
        <v>-7.5310765362349638E-2</v>
      </c>
      <c r="K325" s="11">
        <f t="shared" si="28"/>
        <v>0.90456937977366192</v>
      </c>
      <c r="L325" s="31">
        <f>$K325*'Input and Output'!$C$30/SUM($K$2:$K$366)</f>
        <v>0.97145389602845422</v>
      </c>
    </row>
    <row r="326" spans="1:12" x14ac:dyDescent="0.25">
      <c r="A326" s="18">
        <f t="shared" si="29"/>
        <v>42694</v>
      </c>
      <c r="B326" s="6">
        <f>'Input and Output'!C359</f>
        <v>8.8000000000000007</v>
      </c>
      <c r="C326" s="6">
        <f t="shared" si="25"/>
        <v>1</v>
      </c>
      <c r="D326" s="27">
        <f>IF($C326&lt;6,Lin_parameters_wd!B$9,Lin_parameters_wknd!B$10)</f>
        <v>1.771938814155029</v>
      </c>
      <c r="E326" s="24">
        <f>IF($C326&lt;6,Lin_parameters_wd!C$9,Lin_parameters_wknd!C$10)</f>
        <v>-9.5984753200240996E-2</v>
      </c>
      <c r="F326" s="24">
        <f>IF($C326&lt;6,Lin_parameters_wd!D$9,Lin_parameters_wknd!D$10)</f>
        <v>0.40699471377216029</v>
      </c>
      <c r="G326" s="24">
        <f>IF($C326&lt;6,Lin_parameters_wd!E$9,Lin_parameters_wknd!E$10)</f>
        <v>-1.2756454396407539E-2</v>
      </c>
      <c r="H326" s="31">
        <f>IF($C326&lt;6,Lin_parameters_wd!F$9,Lin_parameters_wknd!F$10)</f>
        <v>16.399999999999999</v>
      </c>
      <c r="I326" s="11">
        <f t="shared" si="26"/>
        <v>1.771938814155029</v>
      </c>
      <c r="J326" s="14">
        <f t="shared" si="27"/>
        <v>-9.5984753200240996E-2</v>
      </c>
      <c r="K326" s="11">
        <f t="shared" si="28"/>
        <v>0.92727298599290808</v>
      </c>
      <c r="L326" s="31">
        <f>$K326*'Input and Output'!$C$30/SUM($K$2:$K$366)</f>
        <v>0.99583622336425348</v>
      </c>
    </row>
    <row r="327" spans="1:12" x14ac:dyDescent="0.25">
      <c r="A327" s="18">
        <f t="shared" si="29"/>
        <v>42695</v>
      </c>
      <c r="B327" s="6">
        <f>'Input and Output'!C360</f>
        <v>11.6</v>
      </c>
      <c r="C327" s="6">
        <f t="shared" si="25"/>
        <v>2</v>
      </c>
      <c r="D327" s="27">
        <f>IF($C327&lt;6,Lin_parameters_wd!B$9,Lin_parameters_wknd!B$10)</f>
        <v>1.771938814155029</v>
      </c>
      <c r="E327" s="24">
        <f>IF($C327&lt;6,Lin_parameters_wd!C$9,Lin_parameters_wknd!C$10)</f>
        <v>-9.5984753200240996E-2</v>
      </c>
      <c r="F327" s="24">
        <f>IF($C327&lt;6,Lin_parameters_wd!D$9,Lin_parameters_wknd!D$10)</f>
        <v>0.40699471377216029</v>
      </c>
      <c r="G327" s="24">
        <f>IF($C327&lt;6,Lin_parameters_wd!E$9,Lin_parameters_wknd!E$10)</f>
        <v>-1.2756454396407539E-2</v>
      </c>
      <c r="H327" s="31">
        <f>IF($C327&lt;6,Lin_parameters_wd!F$9,Lin_parameters_wknd!F$10)</f>
        <v>16.399999999999999</v>
      </c>
      <c r="I327" s="11">
        <f t="shared" si="26"/>
        <v>1.771938814155029</v>
      </c>
      <c r="J327" s="14">
        <f t="shared" si="27"/>
        <v>-9.5984753200240996E-2</v>
      </c>
      <c r="K327" s="11">
        <f t="shared" si="28"/>
        <v>0.65851567703223335</v>
      </c>
      <c r="L327" s="31">
        <f>$K327*'Input and Output'!$C$30/SUM($K$2:$K$366)</f>
        <v>0.70720680398096847</v>
      </c>
    </row>
    <row r="328" spans="1:12" x14ac:dyDescent="0.25">
      <c r="A328" s="18">
        <f t="shared" si="29"/>
        <v>42696</v>
      </c>
      <c r="B328" s="6">
        <f>'Input and Output'!C361</f>
        <v>9.9</v>
      </c>
      <c r="C328" s="6">
        <f t="shared" si="25"/>
        <v>3</v>
      </c>
      <c r="D328" s="27">
        <f>IF($C328&lt;6,Lin_parameters_wd!B$9,Lin_parameters_wknd!B$10)</f>
        <v>1.771938814155029</v>
      </c>
      <c r="E328" s="24">
        <f>IF($C328&lt;6,Lin_parameters_wd!C$9,Lin_parameters_wknd!C$10)</f>
        <v>-9.5984753200240996E-2</v>
      </c>
      <c r="F328" s="24">
        <f>IF($C328&lt;6,Lin_parameters_wd!D$9,Lin_parameters_wknd!D$10)</f>
        <v>0.40699471377216029</v>
      </c>
      <c r="G328" s="24">
        <f>IF($C328&lt;6,Lin_parameters_wd!E$9,Lin_parameters_wknd!E$10)</f>
        <v>-1.2756454396407539E-2</v>
      </c>
      <c r="H328" s="31">
        <f>IF($C328&lt;6,Lin_parameters_wd!F$9,Lin_parameters_wknd!F$10)</f>
        <v>16.399999999999999</v>
      </c>
      <c r="I328" s="11">
        <f t="shared" si="26"/>
        <v>1.771938814155029</v>
      </c>
      <c r="J328" s="14">
        <f t="shared" si="27"/>
        <v>-9.5984753200240996E-2</v>
      </c>
      <c r="K328" s="11">
        <f t="shared" si="28"/>
        <v>0.82168975747264306</v>
      </c>
      <c r="L328" s="31">
        <f>$K328*'Input and Output'!$C$30/SUM($K$2:$K$366)</f>
        <v>0.88244609432082011</v>
      </c>
    </row>
    <row r="329" spans="1:12" x14ac:dyDescent="0.25">
      <c r="A329" s="18">
        <f t="shared" si="29"/>
        <v>42697</v>
      </c>
      <c r="B329" s="6">
        <f>'Input and Output'!C362</f>
        <v>8.6999999999999993</v>
      </c>
      <c r="C329" s="6">
        <f t="shared" si="25"/>
        <v>4</v>
      </c>
      <c r="D329" s="27">
        <f>IF($C329&lt;6,Lin_parameters_wd!B$9,Lin_parameters_wknd!B$10)</f>
        <v>1.771938814155029</v>
      </c>
      <c r="E329" s="24">
        <f>IF($C329&lt;6,Lin_parameters_wd!C$9,Lin_parameters_wknd!C$10)</f>
        <v>-9.5984753200240996E-2</v>
      </c>
      <c r="F329" s="24">
        <f>IF($C329&lt;6,Lin_parameters_wd!D$9,Lin_parameters_wknd!D$10)</f>
        <v>0.40699471377216029</v>
      </c>
      <c r="G329" s="24">
        <f>IF($C329&lt;6,Lin_parameters_wd!E$9,Lin_parameters_wknd!E$10)</f>
        <v>-1.2756454396407539E-2</v>
      </c>
      <c r="H329" s="31">
        <f>IF($C329&lt;6,Lin_parameters_wd!F$9,Lin_parameters_wknd!F$10)</f>
        <v>16.399999999999999</v>
      </c>
      <c r="I329" s="11">
        <f t="shared" si="26"/>
        <v>1.771938814155029</v>
      </c>
      <c r="J329" s="14">
        <f t="shared" si="27"/>
        <v>-9.5984753200240996E-2</v>
      </c>
      <c r="K329" s="11">
        <f t="shared" si="28"/>
        <v>0.93687146131293231</v>
      </c>
      <c r="L329" s="31">
        <f>$K329*'Input and Output'!$C$30/SUM($K$2:$K$366)</f>
        <v>1.0061444169136569</v>
      </c>
    </row>
    <row r="330" spans="1:12" x14ac:dyDescent="0.25">
      <c r="A330" s="18">
        <f t="shared" si="29"/>
        <v>42698</v>
      </c>
      <c r="B330" s="6">
        <f>'Input and Output'!C363</f>
        <v>8.6999999999999993</v>
      </c>
      <c r="C330" s="6">
        <f t="shared" si="25"/>
        <v>5</v>
      </c>
      <c r="D330" s="27">
        <f>IF($C330&lt;6,Lin_parameters_wd!B$9,Lin_parameters_wknd!B$10)</f>
        <v>1.771938814155029</v>
      </c>
      <c r="E330" s="24">
        <f>IF($C330&lt;6,Lin_parameters_wd!C$9,Lin_parameters_wknd!C$10)</f>
        <v>-9.5984753200240996E-2</v>
      </c>
      <c r="F330" s="24">
        <f>IF($C330&lt;6,Lin_parameters_wd!D$9,Lin_parameters_wknd!D$10)</f>
        <v>0.40699471377216029</v>
      </c>
      <c r="G330" s="24">
        <f>IF($C330&lt;6,Lin_parameters_wd!E$9,Lin_parameters_wknd!E$10)</f>
        <v>-1.2756454396407539E-2</v>
      </c>
      <c r="H330" s="31">
        <f>IF($C330&lt;6,Lin_parameters_wd!F$9,Lin_parameters_wknd!F$10)</f>
        <v>16.399999999999999</v>
      </c>
      <c r="I330" s="11">
        <f t="shared" si="26"/>
        <v>1.771938814155029</v>
      </c>
      <c r="J330" s="14">
        <f t="shared" si="27"/>
        <v>-9.5984753200240996E-2</v>
      </c>
      <c r="K330" s="11">
        <f t="shared" si="28"/>
        <v>0.93687146131293231</v>
      </c>
      <c r="L330" s="31">
        <f>$K330*'Input and Output'!$C$30/SUM($K$2:$K$366)</f>
        <v>1.0061444169136569</v>
      </c>
    </row>
    <row r="331" spans="1:12" x14ac:dyDescent="0.25">
      <c r="A331" s="18">
        <f t="shared" si="29"/>
        <v>42699</v>
      </c>
      <c r="B331" s="6">
        <f>'Input and Output'!C364</f>
        <v>4</v>
      </c>
      <c r="C331" s="6">
        <f t="shared" si="25"/>
        <v>6</v>
      </c>
      <c r="D331" s="27">
        <f>IF($C331&lt;6,Lin_parameters_wd!B$9,Lin_parameters_wknd!B$10)</f>
        <v>1.31124751273035</v>
      </c>
      <c r="E331" s="24">
        <f>IF($C331&lt;6,Lin_parameters_wd!C$9,Lin_parameters_wknd!C$10)</f>
        <v>-7.5310765362349638E-2</v>
      </c>
      <c r="F331" s="24">
        <f>IF($C331&lt;6,Lin_parameters_wd!D$9,Lin_parameters_wknd!D$10)</f>
        <v>0.29524473618599389</v>
      </c>
      <c r="G331" s="24">
        <f>IF($C331&lt;6,Lin_parameters_wd!E$9,Lin_parameters_wknd!E$10)</f>
        <v>-9.762199133681506E-3</v>
      </c>
      <c r="H331" s="31">
        <f>IF($C331&lt;6,Lin_parameters_wd!F$9,Lin_parameters_wknd!F$10)</f>
        <v>15.5</v>
      </c>
      <c r="I331" s="11">
        <f t="shared" si="26"/>
        <v>1.31124751273035</v>
      </c>
      <c r="J331" s="14">
        <f t="shared" si="27"/>
        <v>-7.5310765362349638E-2</v>
      </c>
      <c r="K331" s="11">
        <f t="shared" si="28"/>
        <v>1.0100044512809514</v>
      </c>
      <c r="L331" s="31">
        <f>$K331*'Input and Output'!$C$30/SUM($K$2:$K$366)</f>
        <v>1.0846849132218765</v>
      </c>
    </row>
    <row r="332" spans="1:12" x14ac:dyDescent="0.25">
      <c r="A332" s="18">
        <f t="shared" si="29"/>
        <v>42700</v>
      </c>
      <c r="B332" s="6">
        <f>'Input and Output'!C365</f>
        <v>1</v>
      </c>
      <c r="C332" s="6">
        <f t="shared" si="25"/>
        <v>7</v>
      </c>
      <c r="D332" s="27">
        <f>IF($C332&lt;6,Lin_parameters_wd!B$9,Lin_parameters_wknd!B$10)</f>
        <v>1.31124751273035</v>
      </c>
      <c r="E332" s="24">
        <f>IF($C332&lt;6,Lin_parameters_wd!C$9,Lin_parameters_wknd!C$10)</f>
        <v>-7.5310765362349638E-2</v>
      </c>
      <c r="F332" s="24">
        <f>IF($C332&lt;6,Lin_parameters_wd!D$9,Lin_parameters_wknd!D$10)</f>
        <v>0.29524473618599389</v>
      </c>
      <c r="G332" s="24">
        <f>IF($C332&lt;6,Lin_parameters_wd!E$9,Lin_parameters_wknd!E$10)</f>
        <v>-9.762199133681506E-3</v>
      </c>
      <c r="H332" s="31">
        <f>IF($C332&lt;6,Lin_parameters_wd!F$9,Lin_parameters_wknd!F$10)</f>
        <v>15.5</v>
      </c>
      <c r="I332" s="11">
        <f t="shared" si="26"/>
        <v>1.31124751273035</v>
      </c>
      <c r="J332" s="14">
        <f t="shared" si="27"/>
        <v>-7.5310765362349638E-2</v>
      </c>
      <c r="K332" s="11">
        <f t="shared" si="28"/>
        <v>1.2359367473680003</v>
      </c>
      <c r="L332" s="31">
        <f>$K332*'Input and Output'!$C$30/SUM($K$2:$K$366)</f>
        <v>1.3273228072077818</v>
      </c>
    </row>
    <row r="333" spans="1:12" x14ac:dyDescent="0.25">
      <c r="A333" s="18">
        <f t="shared" si="29"/>
        <v>42701</v>
      </c>
      <c r="B333" s="6">
        <f>'Input and Output'!C366</f>
        <v>2.6</v>
      </c>
      <c r="C333" s="6">
        <f t="shared" si="25"/>
        <v>1</v>
      </c>
      <c r="D333" s="27">
        <f>IF($C333&lt;6,Lin_parameters_wd!B$9,Lin_parameters_wknd!B$10)</f>
        <v>1.771938814155029</v>
      </c>
      <c r="E333" s="24">
        <f>IF($C333&lt;6,Lin_parameters_wd!C$9,Lin_parameters_wknd!C$10)</f>
        <v>-9.5984753200240996E-2</v>
      </c>
      <c r="F333" s="24">
        <f>IF($C333&lt;6,Lin_parameters_wd!D$9,Lin_parameters_wknd!D$10)</f>
        <v>0.40699471377216029</v>
      </c>
      <c r="G333" s="24">
        <f>IF($C333&lt;6,Lin_parameters_wd!E$9,Lin_parameters_wknd!E$10)</f>
        <v>-1.2756454396407539E-2</v>
      </c>
      <c r="H333" s="31">
        <f>IF($C333&lt;6,Lin_parameters_wd!F$9,Lin_parameters_wknd!F$10)</f>
        <v>16.399999999999999</v>
      </c>
      <c r="I333" s="11">
        <f t="shared" si="26"/>
        <v>1.771938814155029</v>
      </c>
      <c r="J333" s="14">
        <f t="shared" si="27"/>
        <v>-9.5984753200240996E-2</v>
      </c>
      <c r="K333" s="11">
        <f t="shared" si="28"/>
        <v>1.5223784558344025</v>
      </c>
      <c r="L333" s="31">
        <f>$K333*'Input and Output'!$C$30/SUM($K$2:$K$366)</f>
        <v>1.6349442234272424</v>
      </c>
    </row>
    <row r="334" spans="1:12" x14ac:dyDescent="0.25">
      <c r="A334" s="18">
        <f t="shared" si="29"/>
        <v>42702</v>
      </c>
      <c r="B334" s="6">
        <f>'Input and Output'!C367</f>
        <v>-0.9</v>
      </c>
      <c r="C334" s="6">
        <f t="shared" si="25"/>
        <v>2</v>
      </c>
      <c r="D334" s="27">
        <f>IF($C334&lt;6,Lin_parameters_wd!B$9,Lin_parameters_wknd!B$10)</f>
        <v>1.771938814155029</v>
      </c>
      <c r="E334" s="24">
        <f>IF($C334&lt;6,Lin_parameters_wd!C$9,Lin_parameters_wknd!C$10)</f>
        <v>-9.5984753200240996E-2</v>
      </c>
      <c r="F334" s="24">
        <f>IF($C334&lt;6,Lin_parameters_wd!D$9,Lin_parameters_wknd!D$10)</f>
        <v>0.40699471377216029</v>
      </c>
      <c r="G334" s="24">
        <f>IF($C334&lt;6,Lin_parameters_wd!E$9,Lin_parameters_wknd!E$10)</f>
        <v>-1.2756454396407539E-2</v>
      </c>
      <c r="H334" s="31">
        <f>IF($C334&lt;6,Lin_parameters_wd!F$9,Lin_parameters_wknd!F$10)</f>
        <v>16.399999999999999</v>
      </c>
      <c r="I334" s="11">
        <f t="shared" si="26"/>
        <v>1.771938814155029</v>
      </c>
      <c r="J334" s="14">
        <f t="shared" si="27"/>
        <v>-9.5984753200240996E-2</v>
      </c>
      <c r="K334" s="11">
        <f t="shared" si="28"/>
        <v>1.8583250920352459</v>
      </c>
      <c r="L334" s="31">
        <f>$K334*'Input and Output'!$C$30/SUM($K$2:$K$366)</f>
        <v>1.9957309976563491</v>
      </c>
    </row>
    <row r="335" spans="1:12" x14ac:dyDescent="0.25">
      <c r="A335" s="18">
        <f t="shared" si="29"/>
        <v>42703</v>
      </c>
      <c r="B335" s="6">
        <f>'Input and Output'!C368</f>
        <v>-3.2</v>
      </c>
      <c r="C335" s="6">
        <f t="shared" si="25"/>
        <v>3</v>
      </c>
      <c r="D335" s="27">
        <f>IF($C335&lt;6,Lin_parameters_wd!B$9,Lin_parameters_wknd!B$10)</f>
        <v>1.771938814155029</v>
      </c>
      <c r="E335" s="24">
        <f>IF($C335&lt;6,Lin_parameters_wd!C$9,Lin_parameters_wknd!C$10)</f>
        <v>-9.5984753200240996E-2</v>
      </c>
      <c r="F335" s="24">
        <f>IF($C335&lt;6,Lin_parameters_wd!D$9,Lin_parameters_wknd!D$10)</f>
        <v>0.40699471377216029</v>
      </c>
      <c r="G335" s="24">
        <f>IF($C335&lt;6,Lin_parameters_wd!E$9,Lin_parameters_wknd!E$10)</f>
        <v>-1.2756454396407539E-2</v>
      </c>
      <c r="H335" s="31">
        <f>IF($C335&lt;6,Lin_parameters_wd!F$9,Lin_parameters_wknd!F$10)</f>
        <v>16.399999999999999</v>
      </c>
      <c r="I335" s="11">
        <f t="shared" si="26"/>
        <v>1.771938814155029</v>
      </c>
      <c r="J335" s="14">
        <f t="shared" si="27"/>
        <v>-9.5984753200240996E-2</v>
      </c>
      <c r="K335" s="11">
        <f t="shared" si="28"/>
        <v>2.0790900243957999</v>
      </c>
      <c r="L335" s="31">
        <f>$K335*'Input and Output'!$C$30/SUM($K$2:$K$366)</f>
        <v>2.2328194492926188</v>
      </c>
    </row>
    <row r="336" spans="1:12" x14ac:dyDescent="0.25">
      <c r="A336" s="18">
        <f t="shared" si="29"/>
        <v>42704</v>
      </c>
      <c r="B336" s="6">
        <f>'Input and Output'!C369</f>
        <v>-1.3</v>
      </c>
      <c r="C336" s="6">
        <f t="shared" si="25"/>
        <v>4</v>
      </c>
      <c r="D336" s="27">
        <f>IF($C336&lt;6,Lin_parameters_wd!B$9,Lin_parameters_wknd!B$10)</f>
        <v>1.771938814155029</v>
      </c>
      <c r="E336" s="24">
        <f>IF($C336&lt;6,Lin_parameters_wd!C$9,Lin_parameters_wknd!C$10)</f>
        <v>-9.5984753200240996E-2</v>
      </c>
      <c r="F336" s="24">
        <f>IF($C336&lt;6,Lin_parameters_wd!D$9,Lin_parameters_wknd!D$10)</f>
        <v>0.40699471377216029</v>
      </c>
      <c r="G336" s="24">
        <f>IF($C336&lt;6,Lin_parameters_wd!E$9,Lin_parameters_wknd!E$10)</f>
        <v>-1.2756454396407539E-2</v>
      </c>
      <c r="H336" s="31">
        <f>IF($C336&lt;6,Lin_parameters_wd!F$9,Lin_parameters_wknd!F$10)</f>
        <v>16.399999999999999</v>
      </c>
      <c r="I336" s="11">
        <f t="shared" si="26"/>
        <v>1.771938814155029</v>
      </c>
      <c r="J336" s="14">
        <f t="shared" si="27"/>
        <v>-9.5984753200240996E-2</v>
      </c>
      <c r="K336" s="11">
        <f t="shared" si="28"/>
        <v>1.8967189933153423</v>
      </c>
      <c r="L336" s="31">
        <f>$K336*'Input and Output'!$C$30/SUM($K$2:$K$366)</f>
        <v>2.0369637718539613</v>
      </c>
    </row>
    <row r="337" spans="1:12" x14ac:dyDescent="0.25">
      <c r="A337" s="18">
        <f t="shared" si="29"/>
        <v>42705</v>
      </c>
      <c r="B337" s="6">
        <f>'Input and Output'!C370</f>
        <v>5</v>
      </c>
      <c r="C337" s="6">
        <f t="shared" si="25"/>
        <v>5</v>
      </c>
      <c r="D337" s="27">
        <f>IF($C337&lt;6,Lin_parameters_wd!B$9,Lin_parameters_wknd!B$10)</f>
        <v>1.771938814155029</v>
      </c>
      <c r="E337" s="24">
        <f>IF($C337&lt;6,Lin_parameters_wd!C$9,Lin_parameters_wknd!C$10)</f>
        <v>-9.5984753200240996E-2</v>
      </c>
      <c r="F337" s="24">
        <f>IF($C337&lt;6,Lin_parameters_wd!D$9,Lin_parameters_wknd!D$10)</f>
        <v>0.40699471377216029</v>
      </c>
      <c r="G337" s="24">
        <f>IF($C337&lt;6,Lin_parameters_wd!E$9,Lin_parameters_wknd!E$10)</f>
        <v>-1.2756454396407539E-2</v>
      </c>
      <c r="H337" s="31">
        <f>IF($C337&lt;6,Lin_parameters_wd!F$9,Lin_parameters_wknd!F$10)</f>
        <v>16.399999999999999</v>
      </c>
      <c r="I337" s="11">
        <f t="shared" si="26"/>
        <v>1.771938814155029</v>
      </c>
      <c r="J337" s="14">
        <f t="shared" si="27"/>
        <v>-9.5984753200240996E-2</v>
      </c>
      <c r="K337" s="11">
        <f t="shared" si="28"/>
        <v>1.292015048153824</v>
      </c>
      <c r="L337" s="31">
        <f>$K337*'Input and Output'!$C$30/SUM($K$2:$K$366)</f>
        <v>1.3875475782415692</v>
      </c>
    </row>
    <row r="338" spans="1:12" x14ac:dyDescent="0.25">
      <c r="A338" s="18">
        <f t="shared" si="29"/>
        <v>42706</v>
      </c>
      <c r="B338" s="6">
        <f>'Input and Output'!C371</f>
        <v>4.5999999999999996</v>
      </c>
      <c r="C338" s="6">
        <f t="shared" si="25"/>
        <v>6</v>
      </c>
      <c r="D338" s="27">
        <f>IF($C338&lt;6,Lin_parameters_wd!B$9,Lin_parameters_wknd!B$10)</f>
        <v>1.31124751273035</v>
      </c>
      <c r="E338" s="24">
        <f>IF($C338&lt;6,Lin_parameters_wd!C$9,Lin_parameters_wknd!C$10)</f>
        <v>-7.5310765362349638E-2</v>
      </c>
      <c r="F338" s="24">
        <f>IF($C338&lt;6,Lin_parameters_wd!D$9,Lin_parameters_wknd!D$10)</f>
        <v>0.29524473618599389</v>
      </c>
      <c r="G338" s="24">
        <f>IF($C338&lt;6,Lin_parameters_wd!E$9,Lin_parameters_wknd!E$10)</f>
        <v>-9.762199133681506E-3</v>
      </c>
      <c r="H338" s="31">
        <f>IF($C338&lt;6,Lin_parameters_wd!F$9,Lin_parameters_wknd!F$10)</f>
        <v>15.5</v>
      </c>
      <c r="I338" s="11">
        <f t="shared" si="26"/>
        <v>1.31124751273035</v>
      </c>
      <c r="J338" s="14">
        <f t="shared" si="27"/>
        <v>-7.5310765362349638E-2</v>
      </c>
      <c r="K338" s="11">
        <f t="shared" si="28"/>
        <v>0.96481799206354169</v>
      </c>
      <c r="L338" s="31">
        <f>$K338*'Input and Output'!$C$30/SUM($K$2:$K$366)</f>
        <v>1.0361573344246957</v>
      </c>
    </row>
    <row r="339" spans="1:12" x14ac:dyDescent="0.25">
      <c r="A339" s="18">
        <f t="shared" si="29"/>
        <v>42707</v>
      </c>
      <c r="B339" s="6">
        <f>'Input and Output'!C372</f>
        <v>-3.1</v>
      </c>
      <c r="C339" s="6">
        <f t="shared" si="25"/>
        <v>7</v>
      </c>
      <c r="D339" s="27">
        <f>IF($C339&lt;6,Lin_parameters_wd!B$9,Lin_parameters_wknd!B$10)</f>
        <v>1.31124751273035</v>
      </c>
      <c r="E339" s="24">
        <f>IF($C339&lt;6,Lin_parameters_wd!C$9,Lin_parameters_wknd!C$10)</f>
        <v>-7.5310765362349638E-2</v>
      </c>
      <c r="F339" s="24">
        <f>IF($C339&lt;6,Lin_parameters_wd!D$9,Lin_parameters_wknd!D$10)</f>
        <v>0.29524473618599389</v>
      </c>
      <c r="G339" s="24">
        <f>IF($C339&lt;6,Lin_parameters_wd!E$9,Lin_parameters_wknd!E$10)</f>
        <v>-9.762199133681506E-3</v>
      </c>
      <c r="H339" s="31">
        <f>IF($C339&lt;6,Lin_parameters_wd!F$9,Lin_parameters_wknd!F$10)</f>
        <v>15.5</v>
      </c>
      <c r="I339" s="11">
        <f t="shared" si="26"/>
        <v>1.31124751273035</v>
      </c>
      <c r="J339" s="14">
        <f t="shared" si="27"/>
        <v>-7.5310765362349638E-2</v>
      </c>
      <c r="K339" s="11">
        <f t="shared" si="28"/>
        <v>1.5447108853536338</v>
      </c>
      <c r="L339" s="31">
        <f>$K339*'Input and Output'!$C$30/SUM($K$2:$K$366)</f>
        <v>1.6589279289885193</v>
      </c>
    </row>
    <row r="340" spans="1:12" x14ac:dyDescent="0.25">
      <c r="A340" s="18">
        <f t="shared" si="29"/>
        <v>42708</v>
      </c>
      <c r="B340" s="6">
        <f>'Input and Output'!C373</f>
        <v>-4.5</v>
      </c>
      <c r="C340" s="6">
        <f t="shared" si="25"/>
        <v>1</v>
      </c>
      <c r="D340" s="27">
        <f>IF($C340&lt;6,Lin_parameters_wd!B$9,Lin_parameters_wknd!B$10)</f>
        <v>1.771938814155029</v>
      </c>
      <c r="E340" s="24">
        <f>IF($C340&lt;6,Lin_parameters_wd!C$9,Lin_parameters_wknd!C$10)</f>
        <v>-9.5984753200240996E-2</v>
      </c>
      <c r="F340" s="24">
        <f>IF($C340&lt;6,Lin_parameters_wd!D$9,Lin_parameters_wknd!D$10)</f>
        <v>0.40699471377216029</v>
      </c>
      <c r="G340" s="24">
        <f>IF($C340&lt;6,Lin_parameters_wd!E$9,Lin_parameters_wknd!E$10)</f>
        <v>-1.2756454396407539E-2</v>
      </c>
      <c r="H340" s="31">
        <f>IF($C340&lt;6,Lin_parameters_wd!F$9,Lin_parameters_wknd!F$10)</f>
        <v>16.399999999999999</v>
      </c>
      <c r="I340" s="11">
        <f t="shared" si="26"/>
        <v>1.771938814155029</v>
      </c>
      <c r="J340" s="14">
        <f t="shared" si="27"/>
        <v>-9.5984753200240996E-2</v>
      </c>
      <c r="K340" s="11">
        <f t="shared" si="28"/>
        <v>2.2038702035561135</v>
      </c>
      <c r="L340" s="31">
        <f>$K340*'Input and Output'!$C$30/SUM($K$2:$K$366)</f>
        <v>2.3668259654348587</v>
      </c>
    </row>
    <row r="341" spans="1:12" x14ac:dyDescent="0.25">
      <c r="A341" s="18">
        <f t="shared" si="29"/>
        <v>42709</v>
      </c>
      <c r="B341" s="6">
        <f>'Input and Output'!C374</f>
        <v>-3.9</v>
      </c>
      <c r="C341" s="6">
        <f t="shared" si="25"/>
        <v>2</v>
      </c>
      <c r="D341" s="27">
        <f>IF($C341&lt;6,Lin_parameters_wd!B$9,Lin_parameters_wknd!B$10)</f>
        <v>1.771938814155029</v>
      </c>
      <c r="E341" s="24">
        <f>IF($C341&lt;6,Lin_parameters_wd!C$9,Lin_parameters_wknd!C$10)</f>
        <v>-9.5984753200240996E-2</v>
      </c>
      <c r="F341" s="24">
        <f>IF($C341&lt;6,Lin_parameters_wd!D$9,Lin_parameters_wknd!D$10)</f>
        <v>0.40699471377216029</v>
      </c>
      <c r="G341" s="24">
        <f>IF($C341&lt;6,Lin_parameters_wd!E$9,Lin_parameters_wknd!E$10)</f>
        <v>-1.2756454396407539E-2</v>
      </c>
      <c r="H341" s="31">
        <f>IF($C341&lt;6,Lin_parameters_wd!F$9,Lin_parameters_wknd!F$10)</f>
        <v>16.399999999999999</v>
      </c>
      <c r="I341" s="11">
        <f t="shared" si="26"/>
        <v>1.771938814155029</v>
      </c>
      <c r="J341" s="14">
        <f t="shared" si="27"/>
        <v>-9.5984753200240996E-2</v>
      </c>
      <c r="K341" s="11">
        <f t="shared" si="28"/>
        <v>2.1462793516359691</v>
      </c>
      <c r="L341" s="31">
        <f>$K341*'Input and Output'!$C$30/SUM($K$2:$K$366)</f>
        <v>2.3049768041384402</v>
      </c>
    </row>
    <row r="342" spans="1:12" x14ac:dyDescent="0.25">
      <c r="A342" s="18">
        <f t="shared" si="29"/>
        <v>42710</v>
      </c>
      <c r="B342" s="6">
        <f>'Input and Output'!C375</f>
        <v>-3</v>
      </c>
      <c r="C342" s="6">
        <f t="shared" si="25"/>
        <v>3</v>
      </c>
      <c r="D342" s="27">
        <f>IF($C342&lt;6,Lin_parameters_wd!B$9,Lin_parameters_wknd!B$10)</f>
        <v>1.771938814155029</v>
      </c>
      <c r="E342" s="24">
        <f>IF($C342&lt;6,Lin_parameters_wd!C$9,Lin_parameters_wknd!C$10)</f>
        <v>-9.5984753200240996E-2</v>
      </c>
      <c r="F342" s="24">
        <f>IF($C342&lt;6,Lin_parameters_wd!D$9,Lin_parameters_wknd!D$10)</f>
        <v>0.40699471377216029</v>
      </c>
      <c r="G342" s="24">
        <f>IF($C342&lt;6,Lin_parameters_wd!E$9,Lin_parameters_wknd!E$10)</f>
        <v>-1.2756454396407539E-2</v>
      </c>
      <c r="H342" s="31">
        <f>IF($C342&lt;6,Lin_parameters_wd!F$9,Lin_parameters_wknd!F$10)</f>
        <v>16.399999999999999</v>
      </c>
      <c r="I342" s="11">
        <f t="shared" si="26"/>
        <v>1.771938814155029</v>
      </c>
      <c r="J342" s="14">
        <f t="shared" si="27"/>
        <v>-9.5984753200240996E-2</v>
      </c>
      <c r="K342" s="11">
        <f t="shared" si="28"/>
        <v>2.0598930737557519</v>
      </c>
      <c r="L342" s="31">
        <f>$K342*'Input and Output'!$C$30/SUM($K$2:$K$366)</f>
        <v>2.2122030621938129</v>
      </c>
    </row>
    <row r="343" spans="1:12" x14ac:dyDescent="0.25">
      <c r="A343" s="18">
        <f t="shared" si="29"/>
        <v>42711</v>
      </c>
      <c r="B343" s="6">
        <f>'Input and Output'!C376</f>
        <v>-1.5</v>
      </c>
      <c r="C343" s="6">
        <f t="shared" si="25"/>
        <v>4</v>
      </c>
      <c r="D343" s="27">
        <f>IF($C343&lt;6,Lin_parameters_wd!B$9,Lin_parameters_wknd!B$10)</f>
        <v>1.771938814155029</v>
      </c>
      <c r="E343" s="24">
        <f>IF($C343&lt;6,Lin_parameters_wd!C$9,Lin_parameters_wknd!C$10)</f>
        <v>-9.5984753200240996E-2</v>
      </c>
      <c r="F343" s="24">
        <f>IF($C343&lt;6,Lin_parameters_wd!D$9,Lin_parameters_wknd!D$10)</f>
        <v>0.40699471377216029</v>
      </c>
      <c r="G343" s="24">
        <f>IF($C343&lt;6,Lin_parameters_wd!E$9,Lin_parameters_wknd!E$10)</f>
        <v>-1.2756454396407539E-2</v>
      </c>
      <c r="H343" s="31">
        <f>IF($C343&lt;6,Lin_parameters_wd!F$9,Lin_parameters_wknd!F$10)</f>
        <v>16.399999999999999</v>
      </c>
      <c r="I343" s="11">
        <f t="shared" si="26"/>
        <v>1.771938814155029</v>
      </c>
      <c r="J343" s="14">
        <f t="shared" si="27"/>
        <v>-9.5984753200240996E-2</v>
      </c>
      <c r="K343" s="11">
        <f t="shared" si="28"/>
        <v>1.9159159439553903</v>
      </c>
      <c r="L343" s="31">
        <f>$K343*'Input and Output'!$C$30/SUM($K$2:$K$366)</f>
        <v>2.0575801589527671</v>
      </c>
    </row>
    <row r="344" spans="1:12" x14ac:dyDescent="0.25">
      <c r="A344" s="18">
        <f t="shared" si="29"/>
        <v>42712</v>
      </c>
      <c r="B344" s="6">
        <f>'Input and Output'!C377</f>
        <v>0.1</v>
      </c>
      <c r="C344" s="6">
        <f t="shared" si="25"/>
        <v>5</v>
      </c>
      <c r="D344" s="27">
        <f>IF($C344&lt;6,Lin_parameters_wd!B$9,Lin_parameters_wknd!B$10)</f>
        <v>1.771938814155029</v>
      </c>
      <c r="E344" s="24">
        <f>IF($C344&lt;6,Lin_parameters_wd!C$9,Lin_parameters_wknd!C$10)</f>
        <v>-9.5984753200240996E-2</v>
      </c>
      <c r="F344" s="24">
        <f>IF($C344&lt;6,Lin_parameters_wd!D$9,Lin_parameters_wknd!D$10)</f>
        <v>0.40699471377216029</v>
      </c>
      <c r="G344" s="24">
        <f>IF($C344&lt;6,Lin_parameters_wd!E$9,Lin_parameters_wknd!E$10)</f>
        <v>-1.2756454396407539E-2</v>
      </c>
      <c r="H344" s="31">
        <f>IF($C344&lt;6,Lin_parameters_wd!F$9,Lin_parameters_wknd!F$10)</f>
        <v>16.399999999999999</v>
      </c>
      <c r="I344" s="11">
        <f t="shared" si="26"/>
        <v>1.771938814155029</v>
      </c>
      <c r="J344" s="14">
        <f t="shared" si="27"/>
        <v>-9.5984753200240996E-2</v>
      </c>
      <c r="K344" s="11">
        <f t="shared" si="28"/>
        <v>1.762340338835005</v>
      </c>
      <c r="L344" s="31">
        <f>$K344*'Input and Output'!$C$30/SUM($K$2:$K$366)</f>
        <v>1.8926490621623187</v>
      </c>
    </row>
    <row r="345" spans="1:12" x14ac:dyDescent="0.25">
      <c r="A345" s="18">
        <f t="shared" si="29"/>
        <v>42713</v>
      </c>
      <c r="B345" s="6">
        <f>'Input and Output'!C378</f>
        <v>3.1</v>
      </c>
      <c r="C345" s="6">
        <f t="shared" si="25"/>
        <v>6</v>
      </c>
      <c r="D345" s="27">
        <f>IF($C345&lt;6,Lin_parameters_wd!B$9,Lin_parameters_wknd!B$10)</f>
        <v>1.31124751273035</v>
      </c>
      <c r="E345" s="24">
        <f>IF($C345&lt;6,Lin_parameters_wd!C$9,Lin_parameters_wknd!C$10)</f>
        <v>-7.5310765362349638E-2</v>
      </c>
      <c r="F345" s="24">
        <f>IF($C345&lt;6,Lin_parameters_wd!D$9,Lin_parameters_wknd!D$10)</f>
        <v>0.29524473618599389</v>
      </c>
      <c r="G345" s="24">
        <f>IF($C345&lt;6,Lin_parameters_wd!E$9,Lin_parameters_wknd!E$10)</f>
        <v>-9.762199133681506E-3</v>
      </c>
      <c r="H345" s="31">
        <f>IF($C345&lt;6,Lin_parameters_wd!F$9,Lin_parameters_wknd!F$10)</f>
        <v>15.5</v>
      </c>
      <c r="I345" s="11">
        <f t="shared" si="26"/>
        <v>1.31124751273035</v>
      </c>
      <c r="J345" s="14">
        <f t="shared" si="27"/>
        <v>-7.5310765362349638E-2</v>
      </c>
      <c r="K345" s="11">
        <f t="shared" si="28"/>
        <v>1.0777841401070662</v>
      </c>
      <c r="L345" s="31">
        <f>$K345*'Input and Output'!$C$30/SUM($K$2:$K$366)</f>
        <v>1.1574762814176485</v>
      </c>
    </row>
    <row r="346" spans="1:12" x14ac:dyDescent="0.25">
      <c r="A346" s="18">
        <f t="shared" si="29"/>
        <v>42714</v>
      </c>
      <c r="B346" s="6">
        <f>'Input and Output'!C379</f>
        <v>5.4</v>
      </c>
      <c r="C346" s="6">
        <f t="shared" si="25"/>
        <v>7</v>
      </c>
      <c r="D346" s="27">
        <f>IF($C346&lt;6,Lin_parameters_wd!B$9,Lin_parameters_wknd!B$10)</f>
        <v>1.31124751273035</v>
      </c>
      <c r="E346" s="24">
        <f>IF($C346&lt;6,Lin_parameters_wd!C$9,Lin_parameters_wknd!C$10)</f>
        <v>-7.5310765362349638E-2</v>
      </c>
      <c r="F346" s="24">
        <f>IF($C346&lt;6,Lin_parameters_wd!D$9,Lin_parameters_wknd!D$10)</f>
        <v>0.29524473618599389</v>
      </c>
      <c r="G346" s="24">
        <f>IF($C346&lt;6,Lin_parameters_wd!E$9,Lin_parameters_wknd!E$10)</f>
        <v>-9.762199133681506E-3</v>
      </c>
      <c r="H346" s="31">
        <f>IF($C346&lt;6,Lin_parameters_wd!F$9,Lin_parameters_wknd!F$10)</f>
        <v>15.5</v>
      </c>
      <c r="I346" s="11">
        <f t="shared" si="26"/>
        <v>1.31124751273035</v>
      </c>
      <c r="J346" s="14">
        <f t="shared" si="27"/>
        <v>-7.5310765362349638E-2</v>
      </c>
      <c r="K346" s="11">
        <f t="shared" si="28"/>
        <v>0.90456937977366192</v>
      </c>
      <c r="L346" s="31">
        <f>$K346*'Input and Output'!$C$30/SUM($K$2:$K$366)</f>
        <v>0.97145389602845422</v>
      </c>
    </row>
    <row r="347" spans="1:12" x14ac:dyDescent="0.25">
      <c r="A347" s="18">
        <f t="shared" si="29"/>
        <v>42715</v>
      </c>
      <c r="B347" s="6">
        <f>'Input and Output'!C380</f>
        <v>6.9</v>
      </c>
      <c r="C347" s="6">
        <f t="shared" si="25"/>
        <v>1</v>
      </c>
      <c r="D347" s="27">
        <f>IF($C347&lt;6,Lin_parameters_wd!B$9,Lin_parameters_wknd!B$10)</f>
        <v>1.771938814155029</v>
      </c>
      <c r="E347" s="24">
        <f>IF($C347&lt;6,Lin_parameters_wd!C$9,Lin_parameters_wknd!C$10)</f>
        <v>-9.5984753200240996E-2</v>
      </c>
      <c r="F347" s="24">
        <f>IF($C347&lt;6,Lin_parameters_wd!D$9,Lin_parameters_wknd!D$10)</f>
        <v>0.40699471377216029</v>
      </c>
      <c r="G347" s="24">
        <f>IF($C347&lt;6,Lin_parameters_wd!E$9,Lin_parameters_wknd!E$10)</f>
        <v>-1.2756454396407539E-2</v>
      </c>
      <c r="H347" s="31">
        <f>IF($C347&lt;6,Lin_parameters_wd!F$9,Lin_parameters_wknd!F$10)</f>
        <v>16.399999999999999</v>
      </c>
      <c r="I347" s="11">
        <f t="shared" si="26"/>
        <v>1.771938814155029</v>
      </c>
      <c r="J347" s="14">
        <f t="shared" si="27"/>
        <v>-9.5984753200240996E-2</v>
      </c>
      <c r="K347" s="11">
        <f t="shared" si="28"/>
        <v>1.1096440170733661</v>
      </c>
      <c r="L347" s="31">
        <f>$K347*'Input and Output'!$C$30/SUM($K$2:$K$366)</f>
        <v>1.1916919008029114</v>
      </c>
    </row>
    <row r="348" spans="1:12" x14ac:dyDescent="0.25">
      <c r="A348" s="18">
        <f t="shared" si="29"/>
        <v>42716</v>
      </c>
      <c r="B348" s="6">
        <f>'Input and Output'!C381</f>
        <v>7</v>
      </c>
      <c r="C348" s="6">
        <f t="shared" si="25"/>
        <v>2</v>
      </c>
      <c r="D348" s="27">
        <f>IF($C348&lt;6,Lin_parameters_wd!B$9,Lin_parameters_wknd!B$10)</f>
        <v>1.771938814155029</v>
      </c>
      <c r="E348" s="24">
        <f>IF($C348&lt;6,Lin_parameters_wd!C$9,Lin_parameters_wknd!C$10)</f>
        <v>-9.5984753200240996E-2</v>
      </c>
      <c r="F348" s="24">
        <f>IF($C348&lt;6,Lin_parameters_wd!D$9,Lin_parameters_wknd!D$10)</f>
        <v>0.40699471377216029</v>
      </c>
      <c r="G348" s="24">
        <f>IF($C348&lt;6,Lin_parameters_wd!E$9,Lin_parameters_wknd!E$10)</f>
        <v>-1.2756454396407539E-2</v>
      </c>
      <c r="H348" s="31">
        <f>IF($C348&lt;6,Lin_parameters_wd!F$9,Lin_parameters_wknd!F$10)</f>
        <v>16.399999999999999</v>
      </c>
      <c r="I348" s="11">
        <f t="shared" si="26"/>
        <v>1.771938814155029</v>
      </c>
      <c r="J348" s="14">
        <f t="shared" si="27"/>
        <v>-9.5984753200240996E-2</v>
      </c>
      <c r="K348" s="11">
        <f t="shared" si="28"/>
        <v>1.1000455417533419</v>
      </c>
      <c r="L348" s="31">
        <f>$K348*'Input and Output'!$C$30/SUM($K$2:$K$366)</f>
        <v>1.1813837072535085</v>
      </c>
    </row>
    <row r="349" spans="1:12" x14ac:dyDescent="0.25">
      <c r="A349" s="18">
        <f t="shared" si="29"/>
        <v>42717</v>
      </c>
      <c r="B349" s="6">
        <f>'Input and Output'!C382</f>
        <v>4.4000000000000004</v>
      </c>
      <c r="C349" s="6">
        <f t="shared" si="25"/>
        <v>3</v>
      </c>
      <c r="D349" s="27">
        <f>IF($C349&lt;6,Lin_parameters_wd!B$9,Lin_parameters_wknd!B$10)</f>
        <v>1.771938814155029</v>
      </c>
      <c r="E349" s="24">
        <f>IF($C349&lt;6,Lin_parameters_wd!C$9,Lin_parameters_wknd!C$10)</f>
        <v>-9.5984753200240996E-2</v>
      </c>
      <c r="F349" s="24">
        <f>IF($C349&lt;6,Lin_parameters_wd!D$9,Lin_parameters_wknd!D$10)</f>
        <v>0.40699471377216029</v>
      </c>
      <c r="G349" s="24">
        <f>IF($C349&lt;6,Lin_parameters_wd!E$9,Lin_parameters_wknd!E$10)</f>
        <v>-1.2756454396407539E-2</v>
      </c>
      <c r="H349" s="31">
        <f>IF($C349&lt;6,Lin_parameters_wd!F$9,Lin_parameters_wknd!F$10)</f>
        <v>16.399999999999999</v>
      </c>
      <c r="I349" s="11">
        <f t="shared" si="26"/>
        <v>1.771938814155029</v>
      </c>
      <c r="J349" s="14">
        <f t="shared" si="27"/>
        <v>-9.5984753200240996E-2</v>
      </c>
      <c r="K349" s="11">
        <f t="shared" si="28"/>
        <v>1.3496059000739686</v>
      </c>
      <c r="L349" s="31">
        <f>$K349*'Input and Output'!$C$30/SUM($K$2:$K$366)</f>
        <v>1.4493967395379879</v>
      </c>
    </row>
    <row r="350" spans="1:12" x14ac:dyDescent="0.25">
      <c r="A350" s="18">
        <f t="shared" si="29"/>
        <v>42718</v>
      </c>
      <c r="B350" s="6">
        <f>'Input and Output'!C383</f>
        <v>5</v>
      </c>
      <c r="C350" s="6">
        <f t="shared" si="25"/>
        <v>4</v>
      </c>
      <c r="D350" s="27">
        <f>IF($C350&lt;6,Lin_parameters_wd!B$9,Lin_parameters_wknd!B$10)</f>
        <v>1.771938814155029</v>
      </c>
      <c r="E350" s="24">
        <f>IF($C350&lt;6,Lin_parameters_wd!C$9,Lin_parameters_wknd!C$10)</f>
        <v>-9.5984753200240996E-2</v>
      </c>
      <c r="F350" s="24">
        <f>IF($C350&lt;6,Lin_parameters_wd!D$9,Lin_parameters_wknd!D$10)</f>
        <v>0.40699471377216029</v>
      </c>
      <c r="G350" s="24">
        <f>IF($C350&lt;6,Lin_parameters_wd!E$9,Lin_parameters_wknd!E$10)</f>
        <v>-1.2756454396407539E-2</v>
      </c>
      <c r="H350" s="31">
        <f>IF($C350&lt;6,Lin_parameters_wd!F$9,Lin_parameters_wknd!F$10)</f>
        <v>16.399999999999999</v>
      </c>
      <c r="I350" s="11">
        <f t="shared" si="26"/>
        <v>1.771938814155029</v>
      </c>
      <c r="J350" s="14">
        <f t="shared" si="27"/>
        <v>-9.5984753200240996E-2</v>
      </c>
      <c r="K350" s="11">
        <f t="shared" si="28"/>
        <v>1.292015048153824</v>
      </c>
      <c r="L350" s="31">
        <f>$K350*'Input and Output'!$C$30/SUM($K$2:$K$366)</f>
        <v>1.3875475782415692</v>
      </c>
    </row>
    <row r="351" spans="1:12" x14ac:dyDescent="0.25">
      <c r="A351" s="18">
        <f t="shared" si="29"/>
        <v>42719</v>
      </c>
      <c r="B351" s="6">
        <f>'Input and Output'!C384</f>
        <v>5.4</v>
      </c>
      <c r="C351" s="6">
        <f t="shared" si="25"/>
        <v>5</v>
      </c>
      <c r="D351" s="27">
        <f>IF($C351&lt;6,Lin_parameters_wd!B$9,Lin_parameters_wknd!B$10)</f>
        <v>1.771938814155029</v>
      </c>
      <c r="E351" s="24">
        <f>IF($C351&lt;6,Lin_parameters_wd!C$9,Lin_parameters_wknd!C$10)</f>
        <v>-9.5984753200240996E-2</v>
      </c>
      <c r="F351" s="24">
        <f>IF($C351&lt;6,Lin_parameters_wd!D$9,Lin_parameters_wknd!D$10)</f>
        <v>0.40699471377216029</v>
      </c>
      <c r="G351" s="24">
        <f>IF($C351&lt;6,Lin_parameters_wd!E$9,Lin_parameters_wknd!E$10)</f>
        <v>-1.2756454396407539E-2</v>
      </c>
      <c r="H351" s="31">
        <f>IF($C351&lt;6,Lin_parameters_wd!F$9,Lin_parameters_wknd!F$10)</f>
        <v>16.399999999999999</v>
      </c>
      <c r="I351" s="11">
        <f t="shared" si="26"/>
        <v>1.771938814155029</v>
      </c>
      <c r="J351" s="14">
        <f t="shared" si="27"/>
        <v>-9.5984753200240996E-2</v>
      </c>
      <c r="K351" s="11">
        <f t="shared" si="28"/>
        <v>1.2536211468737275</v>
      </c>
      <c r="L351" s="31">
        <f>$K351*'Input and Output'!$C$30/SUM($K$2:$K$366)</f>
        <v>1.3463148040439572</v>
      </c>
    </row>
    <row r="352" spans="1:12" x14ac:dyDescent="0.25">
      <c r="A352" s="18">
        <f t="shared" si="29"/>
        <v>42720</v>
      </c>
      <c r="B352" s="6">
        <f>'Input and Output'!C385</f>
        <v>2.5</v>
      </c>
      <c r="C352" s="6">
        <f t="shared" si="25"/>
        <v>6</v>
      </c>
      <c r="D352" s="27">
        <f>IF($C352&lt;6,Lin_parameters_wd!B$9,Lin_parameters_wknd!B$10)</f>
        <v>1.31124751273035</v>
      </c>
      <c r="E352" s="24">
        <f>IF($C352&lt;6,Lin_parameters_wd!C$9,Lin_parameters_wknd!C$10)</f>
        <v>-7.5310765362349638E-2</v>
      </c>
      <c r="F352" s="24">
        <f>IF($C352&lt;6,Lin_parameters_wd!D$9,Lin_parameters_wknd!D$10)</f>
        <v>0.29524473618599389</v>
      </c>
      <c r="G352" s="24">
        <f>IF($C352&lt;6,Lin_parameters_wd!E$9,Lin_parameters_wknd!E$10)</f>
        <v>-9.762199133681506E-3</v>
      </c>
      <c r="H352" s="31">
        <f>IF($C352&lt;6,Lin_parameters_wd!F$9,Lin_parameters_wknd!F$10)</f>
        <v>15.5</v>
      </c>
      <c r="I352" s="11">
        <f t="shared" si="26"/>
        <v>1.31124751273035</v>
      </c>
      <c r="J352" s="14">
        <f t="shared" si="27"/>
        <v>-7.5310765362349638E-2</v>
      </c>
      <c r="K352" s="11">
        <f t="shared" si="28"/>
        <v>1.1229705993244758</v>
      </c>
      <c r="L352" s="31">
        <f>$K352*'Input and Output'!$C$30/SUM($K$2:$K$366)</f>
        <v>1.2060038602148293</v>
      </c>
    </row>
    <row r="353" spans="1:12" x14ac:dyDescent="0.25">
      <c r="A353" s="18">
        <f t="shared" si="29"/>
        <v>42721</v>
      </c>
      <c r="B353" s="6">
        <f>'Input and Output'!C386</f>
        <v>0.4</v>
      </c>
      <c r="C353" s="6">
        <f t="shared" si="25"/>
        <v>7</v>
      </c>
      <c r="D353" s="27">
        <f>IF($C353&lt;6,Lin_parameters_wd!B$9,Lin_parameters_wknd!B$10)</f>
        <v>1.31124751273035</v>
      </c>
      <c r="E353" s="24">
        <f>IF($C353&lt;6,Lin_parameters_wd!C$9,Lin_parameters_wknd!C$10)</f>
        <v>-7.5310765362349638E-2</v>
      </c>
      <c r="F353" s="24">
        <f>IF($C353&lt;6,Lin_parameters_wd!D$9,Lin_parameters_wknd!D$10)</f>
        <v>0.29524473618599389</v>
      </c>
      <c r="G353" s="24">
        <f>IF($C353&lt;6,Lin_parameters_wd!E$9,Lin_parameters_wknd!E$10)</f>
        <v>-9.762199133681506E-3</v>
      </c>
      <c r="H353" s="31">
        <f>IF($C353&lt;6,Lin_parameters_wd!F$9,Lin_parameters_wknd!F$10)</f>
        <v>15.5</v>
      </c>
      <c r="I353" s="11">
        <f t="shared" si="26"/>
        <v>1.31124751273035</v>
      </c>
      <c r="J353" s="14">
        <f t="shared" si="27"/>
        <v>-7.5310765362349638E-2</v>
      </c>
      <c r="K353" s="11">
        <f t="shared" si="28"/>
        <v>1.2811232065854101</v>
      </c>
      <c r="L353" s="31">
        <f>$K353*'Input and Output'!$C$30/SUM($K$2:$K$366)</f>
        <v>1.3758503860049629</v>
      </c>
    </row>
    <row r="354" spans="1:12" x14ac:dyDescent="0.25">
      <c r="A354" s="18">
        <f t="shared" si="29"/>
        <v>42722</v>
      </c>
      <c r="B354" s="6">
        <f>'Input and Output'!C387</f>
        <v>3.2</v>
      </c>
      <c r="C354" s="6">
        <f t="shared" si="25"/>
        <v>1</v>
      </c>
      <c r="D354" s="27">
        <f>IF($C354&lt;6,Lin_parameters_wd!B$9,Lin_parameters_wknd!B$10)</f>
        <v>1.771938814155029</v>
      </c>
      <c r="E354" s="24">
        <f>IF($C354&lt;6,Lin_parameters_wd!C$9,Lin_parameters_wknd!C$10)</f>
        <v>-9.5984753200240996E-2</v>
      </c>
      <c r="F354" s="24">
        <f>IF($C354&lt;6,Lin_parameters_wd!D$9,Lin_parameters_wknd!D$10)</f>
        <v>0.40699471377216029</v>
      </c>
      <c r="G354" s="24">
        <f>IF($C354&lt;6,Lin_parameters_wd!E$9,Lin_parameters_wknd!E$10)</f>
        <v>-1.2756454396407539E-2</v>
      </c>
      <c r="H354" s="31">
        <f>IF($C354&lt;6,Lin_parameters_wd!F$9,Lin_parameters_wknd!F$10)</f>
        <v>16.399999999999999</v>
      </c>
      <c r="I354" s="11">
        <f t="shared" si="26"/>
        <v>1.771938814155029</v>
      </c>
      <c r="J354" s="14">
        <f t="shared" si="27"/>
        <v>-9.5984753200240996E-2</v>
      </c>
      <c r="K354" s="11">
        <f t="shared" si="28"/>
        <v>1.4647876039142578</v>
      </c>
      <c r="L354" s="31">
        <f>$K354*'Input and Output'!$C$30/SUM($K$2:$K$366)</f>
        <v>1.5730950621308242</v>
      </c>
    </row>
    <row r="355" spans="1:12" x14ac:dyDescent="0.25">
      <c r="A355" s="18">
        <f t="shared" si="29"/>
        <v>42723</v>
      </c>
      <c r="B355" s="6">
        <f>'Input and Output'!C388</f>
        <v>3.1</v>
      </c>
      <c r="C355" s="6">
        <f t="shared" si="25"/>
        <v>2</v>
      </c>
      <c r="D355" s="27">
        <f>IF($C355&lt;6,Lin_parameters_wd!B$9,Lin_parameters_wknd!B$10)</f>
        <v>1.771938814155029</v>
      </c>
      <c r="E355" s="24">
        <f>IF($C355&lt;6,Lin_parameters_wd!C$9,Lin_parameters_wknd!C$10)</f>
        <v>-9.5984753200240996E-2</v>
      </c>
      <c r="F355" s="24">
        <f>IF($C355&lt;6,Lin_parameters_wd!D$9,Lin_parameters_wknd!D$10)</f>
        <v>0.40699471377216029</v>
      </c>
      <c r="G355" s="24">
        <f>IF($C355&lt;6,Lin_parameters_wd!E$9,Lin_parameters_wknd!E$10)</f>
        <v>-1.2756454396407539E-2</v>
      </c>
      <c r="H355" s="31">
        <f>IF($C355&lt;6,Lin_parameters_wd!F$9,Lin_parameters_wknd!F$10)</f>
        <v>16.399999999999999</v>
      </c>
      <c r="I355" s="11">
        <f t="shared" si="26"/>
        <v>1.771938814155029</v>
      </c>
      <c r="J355" s="14">
        <f t="shared" si="27"/>
        <v>-9.5984753200240996E-2</v>
      </c>
      <c r="K355" s="11">
        <f t="shared" si="28"/>
        <v>1.4743860792342818</v>
      </c>
      <c r="L355" s="31">
        <f>$K355*'Input and Output'!$C$30/SUM($K$2:$K$366)</f>
        <v>1.5834032556802271</v>
      </c>
    </row>
    <row r="356" spans="1:12" x14ac:dyDescent="0.25">
      <c r="A356" s="18">
        <f t="shared" si="29"/>
        <v>42724</v>
      </c>
      <c r="B356" s="6">
        <f>'Input and Output'!C389</f>
        <v>-0.9</v>
      </c>
      <c r="C356" s="6">
        <f t="shared" si="25"/>
        <v>3</v>
      </c>
      <c r="D356" s="27">
        <f>IF($C356&lt;6,Lin_parameters_wd!B$9,Lin_parameters_wknd!B$10)</f>
        <v>1.771938814155029</v>
      </c>
      <c r="E356" s="24">
        <f>IF($C356&lt;6,Lin_parameters_wd!C$9,Lin_parameters_wknd!C$10)</f>
        <v>-9.5984753200240996E-2</v>
      </c>
      <c r="F356" s="24">
        <f>IF($C356&lt;6,Lin_parameters_wd!D$9,Lin_parameters_wknd!D$10)</f>
        <v>0.40699471377216029</v>
      </c>
      <c r="G356" s="24">
        <f>IF($C356&lt;6,Lin_parameters_wd!E$9,Lin_parameters_wknd!E$10)</f>
        <v>-1.2756454396407539E-2</v>
      </c>
      <c r="H356" s="31">
        <f>IF($C356&lt;6,Lin_parameters_wd!F$9,Lin_parameters_wknd!F$10)</f>
        <v>16.399999999999999</v>
      </c>
      <c r="I356" s="11">
        <f t="shared" si="26"/>
        <v>1.771938814155029</v>
      </c>
      <c r="J356" s="14">
        <f t="shared" si="27"/>
        <v>-9.5984753200240996E-2</v>
      </c>
      <c r="K356" s="11">
        <f t="shared" si="28"/>
        <v>1.8583250920352459</v>
      </c>
      <c r="L356" s="31">
        <f>$K356*'Input and Output'!$C$30/SUM($K$2:$K$366)</f>
        <v>1.9957309976563491</v>
      </c>
    </row>
    <row r="357" spans="1:12" x14ac:dyDescent="0.25">
      <c r="A357" s="18">
        <f t="shared" si="29"/>
        <v>42725</v>
      </c>
      <c r="B357" s="6">
        <f>'Input and Output'!C390</f>
        <v>-0.6</v>
      </c>
      <c r="C357" s="6">
        <f t="shared" si="25"/>
        <v>4</v>
      </c>
      <c r="D357" s="27">
        <f>IF($C357&lt;6,Lin_parameters_wd!B$9,Lin_parameters_wknd!B$10)</f>
        <v>1.771938814155029</v>
      </c>
      <c r="E357" s="24">
        <f>IF($C357&lt;6,Lin_parameters_wd!C$9,Lin_parameters_wknd!C$10)</f>
        <v>-9.5984753200240996E-2</v>
      </c>
      <c r="F357" s="24">
        <f>IF($C357&lt;6,Lin_parameters_wd!D$9,Lin_parameters_wknd!D$10)</f>
        <v>0.40699471377216029</v>
      </c>
      <c r="G357" s="24">
        <f>IF($C357&lt;6,Lin_parameters_wd!E$9,Lin_parameters_wknd!E$10)</f>
        <v>-1.2756454396407539E-2</v>
      </c>
      <c r="H357" s="31">
        <f>IF($C357&lt;6,Lin_parameters_wd!F$9,Lin_parameters_wknd!F$10)</f>
        <v>16.399999999999999</v>
      </c>
      <c r="I357" s="11">
        <f t="shared" si="26"/>
        <v>1.771938814155029</v>
      </c>
      <c r="J357" s="14">
        <f t="shared" si="27"/>
        <v>-9.5984753200240996E-2</v>
      </c>
      <c r="K357" s="11">
        <f t="shared" si="28"/>
        <v>1.8295296660751736</v>
      </c>
      <c r="L357" s="31">
        <f>$K357*'Input and Output'!$C$30/SUM($K$2:$K$366)</f>
        <v>1.9648064170081398</v>
      </c>
    </row>
    <row r="358" spans="1:12" x14ac:dyDescent="0.25">
      <c r="A358" s="18">
        <f t="shared" si="29"/>
        <v>42726</v>
      </c>
      <c r="B358" s="6">
        <f>'Input and Output'!C391</f>
        <v>0.5</v>
      </c>
      <c r="C358" s="6">
        <f t="shared" si="25"/>
        <v>5</v>
      </c>
      <c r="D358" s="27">
        <f>IF($C358&lt;6,Lin_parameters_wd!B$9,Lin_parameters_wknd!B$10)</f>
        <v>1.771938814155029</v>
      </c>
      <c r="E358" s="24">
        <f>IF($C358&lt;6,Lin_parameters_wd!C$9,Lin_parameters_wknd!C$10)</f>
        <v>-9.5984753200240996E-2</v>
      </c>
      <c r="F358" s="24">
        <f>IF($C358&lt;6,Lin_parameters_wd!D$9,Lin_parameters_wknd!D$10)</f>
        <v>0.40699471377216029</v>
      </c>
      <c r="G358" s="24">
        <f>IF($C358&lt;6,Lin_parameters_wd!E$9,Lin_parameters_wknd!E$10)</f>
        <v>-1.2756454396407539E-2</v>
      </c>
      <c r="H358" s="31">
        <f>IF($C358&lt;6,Lin_parameters_wd!F$9,Lin_parameters_wknd!F$10)</f>
        <v>16.399999999999999</v>
      </c>
      <c r="I358" s="11">
        <f t="shared" si="26"/>
        <v>1.771938814155029</v>
      </c>
      <c r="J358" s="14">
        <f t="shared" si="27"/>
        <v>-9.5984753200240996E-2</v>
      </c>
      <c r="K358" s="11">
        <f t="shared" si="28"/>
        <v>1.7239464375549085</v>
      </c>
      <c r="L358" s="31">
        <f>$K358*'Input and Output'!$C$30/SUM($K$2:$K$366)</f>
        <v>1.8514162879647065</v>
      </c>
    </row>
    <row r="359" spans="1:12" x14ac:dyDescent="0.25">
      <c r="A359" s="18">
        <f t="shared" si="29"/>
        <v>42727</v>
      </c>
      <c r="B359" s="6">
        <f>'Input and Output'!C392</f>
        <v>2.2999999999999998</v>
      </c>
      <c r="C359" s="6">
        <f t="shared" si="25"/>
        <v>6</v>
      </c>
      <c r="D359" s="27">
        <f>IF($C359&lt;6,Lin_parameters_wd!B$9,Lin_parameters_wknd!B$10)</f>
        <v>1.31124751273035</v>
      </c>
      <c r="E359" s="24">
        <f>IF($C359&lt;6,Lin_parameters_wd!C$9,Lin_parameters_wknd!C$10)</f>
        <v>-7.5310765362349638E-2</v>
      </c>
      <c r="F359" s="24">
        <f>IF($C359&lt;6,Lin_parameters_wd!D$9,Lin_parameters_wknd!D$10)</f>
        <v>0.29524473618599389</v>
      </c>
      <c r="G359" s="24">
        <f>IF($C359&lt;6,Lin_parameters_wd!E$9,Lin_parameters_wknd!E$10)</f>
        <v>-9.762199133681506E-3</v>
      </c>
      <c r="H359" s="31">
        <f>IF($C359&lt;6,Lin_parameters_wd!F$9,Lin_parameters_wknd!F$10)</f>
        <v>15.5</v>
      </c>
      <c r="I359" s="11">
        <f t="shared" si="26"/>
        <v>1.31124751273035</v>
      </c>
      <c r="J359" s="14">
        <f t="shared" si="27"/>
        <v>-7.5310765362349638E-2</v>
      </c>
      <c r="K359" s="11">
        <f t="shared" si="28"/>
        <v>1.1380327523969458</v>
      </c>
      <c r="L359" s="31">
        <f>$K359*'Input and Output'!$C$30/SUM($K$2:$K$366)</f>
        <v>1.2221797198138897</v>
      </c>
    </row>
    <row r="360" spans="1:12" x14ac:dyDescent="0.25">
      <c r="A360" s="18">
        <f t="shared" si="29"/>
        <v>42728</v>
      </c>
      <c r="B360" s="6">
        <f>'Input and Output'!C393</f>
        <v>5.3</v>
      </c>
      <c r="C360" s="6">
        <f t="shared" si="25"/>
        <v>7</v>
      </c>
      <c r="D360" s="27">
        <f>IF($C360&lt;6,Lin_parameters_wd!B$9,Lin_parameters_wknd!B$10)</f>
        <v>1.31124751273035</v>
      </c>
      <c r="E360" s="24">
        <f>IF($C360&lt;6,Lin_parameters_wd!C$9,Lin_parameters_wknd!C$10)</f>
        <v>-7.5310765362349638E-2</v>
      </c>
      <c r="F360" s="24">
        <f>IF($C360&lt;6,Lin_parameters_wd!D$9,Lin_parameters_wknd!D$10)</f>
        <v>0.29524473618599389</v>
      </c>
      <c r="G360" s="24">
        <f>IF($C360&lt;6,Lin_parameters_wd!E$9,Lin_parameters_wknd!E$10)</f>
        <v>-9.762199133681506E-3</v>
      </c>
      <c r="H360" s="31">
        <f>IF($C360&lt;6,Lin_parameters_wd!F$9,Lin_parameters_wknd!F$10)</f>
        <v>15.5</v>
      </c>
      <c r="I360" s="11">
        <f t="shared" si="26"/>
        <v>1.31124751273035</v>
      </c>
      <c r="J360" s="14">
        <f t="shared" si="27"/>
        <v>-7.5310765362349638E-2</v>
      </c>
      <c r="K360" s="11">
        <f t="shared" si="28"/>
        <v>0.91210045630989689</v>
      </c>
      <c r="L360" s="31">
        <f>$K360*'Input and Output'!$C$30/SUM($K$2:$K$366)</f>
        <v>0.97954182582798432</v>
      </c>
    </row>
    <row r="361" spans="1:12" x14ac:dyDescent="0.25">
      <c r="A361" s="18">
        <f t="shared" si="29"/>
        <v>42729</v>
      </c>
      <c r="B361" s="6">
        <f>'Input and Output'!C394</f>
        <v>7.1</v>
      </c>
      <c r="C361" s="6">
        <f t="shared" si="25"/>
        <v>1</v>
      </c>
      <c r="D361" s="27">
        <f>IF($C361&lt;6,Lin_parameters_wd!B$9,Lin_parameters_wknd!B$10)</f>
        <v>1.771938814155029</v>
      </c>
      <c r="E361" s="24">
        <f>IF($C361&lt;6,Lin_parameters_wd!C$9,Lin_parameters_wknd!C$10)</f>
        <v>-9.5984753200240996E-2</v>
      </c>
      <c r="F361" s="24">
        <f>IF($C361&lt;6,Lin_parameters_wd!D$9,Lin_parameters_wknd!D$10)</f>
        <v>0.40699471377216029</v>
      </c>
      <c r="G361" s="24">
        <f>IF($C361&lt;6,Lin_parameters_wd!E$9,Lin_parameters_wknd!E$10)</f>
        <v>-1.2756454396407539E-2</v>
      </c>
      <c r="H361" s="31">
        <f>IF($C361&lt;6,Lin_parameters_wd!F$9,Lin_parameters_wknd!F$10)</f>
        <v>16.399999999999999</v>
      </c>
      <c r="I361" s="11">
        <f t="shared" si="26"/>
        <v>1.771938814155029</v>
      </c>
      <c r="J361" s="14">
        <f t="shared" si="27"/>
        <v>-9.5984753200240996E-2</v>
      </c>
      <c r="K361" s="11">
        <f t="shared" si="28"/>
        <v>1.0904470664333179</v>
      </c>
      <c r="L361" s="31">
        <f>$K361*'Input and Output'!$C$30/SUM($K$2:$K$366)</f>
        <v>1.1710755137041056</v>
      </c>
    </row>
    <row r="362" spans="1:12" x14ac:dyDescent="0.25">
      <c r="A362" s="18">
        <f t="shared" si="29"/>
        <v>42730</v>
      </c>
      <c r="B362" s="6">
        <f>'Input and Output'!C395</f>
        <v>7</v>
      </c>
      <c r="C362" s="6">
        <f t="shared" si="25"/>
        <v>2</v>
      </c>
      <c r="D362" s="27">
        <f>IF($C362&lt;6,Lin_parameters_wd!B$9,Lin_parameters_wknd!B$10)</f>
        <v>1.771938814155029</v>
      </c>
      <c r="E362" s="24">
        <f>IF($C362&lt;6,Lin_parameters_wd!C$9,Lin_parameters_wknd!C$10)</f>
        <v>-9.5984753200240996E-2</v>
      </c>
      <c r="F362" s="24">
        <f>IF($C362&lt;6,Lin_parameters_wd!D$9,Lin_parameters_wknd!D$10)</f>
        <v>0.40699471377216029</v>
      </c>
      <c r="G362" s="24">
        <f>IF($C362&lt;6,Lin_parameters_wd!E$9,Lin_parameters_wknd!E$10)</f>
        <v>-1.2756454396407539E-2</v>
      </c>
      <c r="H362" s="31">
        <f>IF($C362&lt;6,Lin_parameters_wd!F$9,Lin_parameters_wknd!F$10)</f>
        <v>16.399999999999999</v>
      </c>
      <c r="I362" s="11">
        <f t="shared" si="26"/>
        <v>1.771938814155029</v>
      </c>
      <c r="J362" s="14">
        <f t="shared" si="27"/>
        <v>-9.5984753200240996E-2</v>
      </c>
      <c r="K362" s="11">
        <f t="shared" si="28"/>
        <v>1.1000455417533419</v>
      </c>
      <c r="L362" s="31">
        <f>$K362*'Input and Output'!$C$30/SUM($K$2:$K$366)</f>
        <v>1.1813837072535085</v>
      </c>
    </row>
    <row r="363" spans="1:12" x14ac:dyDescent="0.25">
      <c r="A363" s="18">
        <f t="shared" si="29"/>
        <v>42731</v>
      </c>
      <c r="B363" s="6">
        <f>'Input and Output'!C396</f>
        <v>6</v>
      </c>
      <c r="C363" s="6">
        <f t="shared" si="25"/>
        <v>3</v>
      </c>
      <c r="D363" s="27">
        <f>IF($C363&lt;6,Lin_parameters_wd!B$9,Lin_parameters_wknd!B$10)</f>
        <v>1.771938814155029</v>
      </c>
      <c r="E363" s="24">
        <f>IF($C363&lt;6,Lin_parameters_wd!C$9,Lin_parameters_wknd!C$10)</f>
        <v>-9.5984753200240996E-2</v>
      </c>
      <c r="F363" s="24">
        <f>IF($C363&lt;6,Lin_parameters_wd!D$9,Lin_parameters_wknd!D$10)</f>
        <v>0.40699471377216029</v>
      </c>
      <c r="G363" s="24">
        <f>IF($C363&lt;6,Lin_parameters_wd!E$9,Lin_parameters_wknd!E$10)</f>
        <v>-1.2756454396407539E-2</v>
      </c>
      <c r="H363" s="31">
        <f>IF($C363&lt;6,Lin_parameters_wd!F$9,Lin_parameters_wknd!F$10)</f>
        <v>16.399999999999999</v>
      </c>
      <c r="I363" s="11">
        <f t="shared" si="26"/>
        <v>1.771938814155029</v>
      </c>
      <c r="J363" s="14">
        <f t="shared" si="27"/>
        <v>-9.5984753200240996E-2</v>
      </c>
      <c r="K363" s="11">
        <f t="shared" si="28"/>
        <v>1.196030294953583</v>
      </c>
      <c r="L363" s="31">
        <f>$K363*'Input and Output'!$C$30/SUM($K$2:$K$366)</f>
        <v>1.2844656427475389</v>
      </c>
    </row>
    <row r="364" spans="1:12" x14ac:dyDescent="0.25">
      <c r="A364" s="18">
        <f t="shared" si="29"/>
        <v>42732</v>
      </c>
      <c r="B364" s="6">
        <f>'Input and Output'!C397</f>
        <v>5.3</v>
      </c>
      <c r="C364" s="6">
        <f t="shared" si="25"/>
        <v>4</v>
      </c>
      <c r="D364" s="27">
        <f>IF($C364&lt;6,Lin_parameters_wd!B$9,Lin_parameters_wknd!B$10)</f>
        <v>1.771938814155029</v>
      </c>
      <c r="E364" s="24">
        <f>IF($C364&lt;6,Lin_parameters_wd!C$9,Lin_parameters_wknd!C$10)</f>
        <v>-9.5984753200240996E-2</v>
      </c>
      <c r="F364" s="24">
        <f>IF($C364&lt;6,Lin_parameters_wd!D$9,Lin_parameters_wknd!D$10)</f>
        <v>0.40699471377216029</v>
      </c>
      <c r="G364" s="24">
        <f>IF($C364&lt;6,Lin_parameters_wd!E$9,Lin_parameters_wknd!E$10)</f>
        <v>-1.2756454396407539E-2</v>
      </c>
      <c r="H364" s="31">
        <f>IF($C364&lt;6,Lin_parameters_wd!F$9,Lin_parameters_wknd!F$10)</f>
        <v>16.399999999999999</v>
      </c>
      <c r="I364" s="11">
        <f t="shared" si="26"/>
        <v>1.771938814155029</v>
      </c>
      <c r="J364" s="14">
        <f t="shared" si="27"/>
        <v>-9.5984753200240996E-2</v>
      </c>
      <c r="K364" s="11">
        <f t="shared" si="28"/>
        <v>1.2632196221937517</v>
      </c>
      <c r="L364" s="31">
        <f>$K364*'Input and Output'!$C$30/SUM($K$2:$K$366)</f>
        <v>1.3566229975933601</v>
      </c>
    </row>
    <row r="365" spans="1:12" x14ac:dyDescent="0.25">
      <c r="A365" s="18">
        <f t="shared" si="29"/>
        <v>42733</v>
      </c>
      <c r="B365" s="6">
        <f>'Input and Output'!C398</f>
        <v>1.8</v>
      </c>
      <c r="C365" s="6">
        <f t="shared" si="25"/>
        <v>5</v>
      </c>
      <c r="D365" s="27">
        <f>IF($C365&lt;6,Lin_parameters_wd!B$9,Lin_parameters_wknd!B$10)</f>
        <v>1.771938814155029</v>
      </c>
      <c r="E365" s="24">
        <f>IF($C365&lt;6,Lin_parameters_wd!C$9,Lin_parameters_wknd!C$10)</f>
        <v>-9.5984753200240996E-2</v>
      </c>
      <c r="F365" s="24">
        <f>IF($C365&lt;6,Lin_parameters_wd!D$9,Lin_parameters_wknd!D$10)</f>
        <v>0.40699471377216029</v>
      </c>
      <c r="G365" s="24">
        <f>IF($C365&lt;6,Lin_parameters_wd!E$9,Lin_parameters_wknd!E$10)</f>
        <v>-1.2756454396407539E-2</v>
      </c>
      <c r="H365" s="31">
        <f>IF($C365&lt;6,Lin_parameters_wd!F$9,Lin_parameters_wknd!F$10)</f>
        <v>16.399999999999999</v>
      </c>
      <c r="I365" s="11">
        <f t="shared" si="26"/>
        <v>1.771938814155029</v>
      </c>
      <c r="J365" s="14">
        <f t="shared" si="27"/>
        <v>-9.5984753200240996E-2</v>
      </c>
      <c r="K365" s="11">
        <f t="shared" si="28"/>
        <v>1.5991662583945951</v>
      </c>
      <c r="L365" s="31">
        <f>$K365*'Input and Output'!$C$30/SUM($K$2:$K$366)</f>
        <v>1.7174097718224668</v>
      </c>
    </row>
    <row r="366" spans="1:12" ht="15.75" thickBot="1" x14ac:dyDescent="0.3">
      <c r="A366" s="19">
        <f t="shared" si="29"/>
        <v>42734</v>
      </c>
      <c r="B366" s="7">
        <f>'Input and Output'!C399</f>
        <v>-1</v>
      </c>
      <c r="C366" s="7">
        <f t="shared" si="25"/>
        <v>6</v>
      </c>
      <c r="D366" s="28">
        <f>IF($C366&lt;6,Lin_parameters_wd!B$9,Lin_parameters_wknd!B$10)</f>
        <v>1.31124751273035</v>
      </c>
      <c r="E366" s="29">
        <f>IF($C366&lt;6,Lin_parameters_wd!C$9,Lin_parameters_wknd!C$10)</f>
        <v>-7.5310765362349638E-2</v>
      </c>
      <c r="F366" s="29">
        <f>IF($C366&lt;6,Lin_parameters_wd!D$9,Lin_parameters_wknd!D$10)</f>
        <v>0.29524473618599389</v>
      </c>
      <c r="G366" s="29">
        <f>IF($C366&lt;6,Lin_parameters_wd!E$9,Lin_parameters_wknd!E$10)</f>
        <v>-9.762199133681506E-3</v>
      </c>
      <c r="H366" s="32">
        <f>IF($C366&lt;6,Lin_parameters_wd!F$9,Lin_parameters_wknd!F$10)</f>
        <v>15.5</v>
      </c>
      <c r="I366" s="12">
        <f t="shared" si="26"/>
        <v>1.31124751273035</v>
      </c>
      <c r="J366" s="15">
        <f t="shared" si="27"/>
        <v>-7.5310765362349638E-2</v>
      </c>
      <c r="K366" s="12">
        <f t="shared" si="28"/>
        <v>1.3865582780926997</v>
      </c>
      <c r="L366" s="32">
        <f>$K366*'Input and Output'!$C$30/SUM($K$2:$K$366)</f>
        <v>1.4890814031983854</v>
      </c>
    </row>
    <row r="367" spans="1:12" ht="15.75" thickBot="1" x14ac:dyDescent="0.3">
      <c r="A367" s="19">
        <f t="shared" ref="A367" si="30">A366+1</f>
        <v>42735</v>
      </c>
      <c r="B367" s="7">
        <f>'Input and Output'!C400</f>
        <v>-3.4</v>
      </c>
      <c r="C367" s="7">
        <f t="shared" si="25"/>
        <v>7</v>
      </c>
      <c r="D367" s="28">
        <f>IF($C367&lt;6,Lin_parameters_wd!B$9,Lin_parameters_wknd!B$10)</f>
        <v>1.31124751273035</v>
      </c>
      <c r="E367" s="29">
        <f>IF($C367&lt;6,Lin_parameters_wd!C$9,Lin_parameters_wknd!C$10)</f>
        <v>-7.5310765362349638E-2</v>
      </c>
      <c r="F367" s="29">
        <f>IF($C367&lt;6,Lin_parameters_wd!D$9,Lin_parameters_wknd!D$10)</f>
        <v>0.29524473618599389</v>
      </c>
      <c r="G367" s="29">
        <f>IF($C367&lt;6,Lin_parameters_wd!E$9,Lin_parameters_wknd!E$10)</f>
        <v>-9.762199133681506E-3</v>
      </c>
      <c r="H367" s="32">
        <f>IF($C367&lt;6,Lin_parameters_wd!F$9,Lin_parameters_wknd!F$10)</f>
        <v>15.5</v>
      </c>
      <c r="I367" s="12">
        <f t="shared" si="26"/>
        <v>1.31124751273035</v>
      </c>
      <c r="J367" s="15">
        <f t="shared" si="27"/>
        <v>-7.5310765362349638E-2</v>
      </c>
      <c r="K367" s="12">
        <f t="shared" si="28"/>
        <v>1.5673041149623388</v>
      </c>
      <c r="L367" s="32">
        <f>$K367*'Input and Output'!$C$30/SUM($K$2:$K$366)</f>
        <v>1.6831917183871099</v>
      </c>
    </row>
  </sheetData>
  <sheetProtection algorithmName="SHA-512" hashValue="TKgjLDo6o4I5n/vJ/4qQqfehXFmeQ6uo4VzWAEs6Q02JrmZGShMEE7ZRuDFF0j0d3E9sBLwecnVSGQxMCmk3oQ==" saltValue="tBCOJClZWRTGQz39aMQmkg==" spinCount="100000"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
  <sheetViews>
    <sheetView workbookViewId="0">
      <selection activeCell="E9" sqref="E9"/>
    </sheetView>
  </sheetViews>
  <sheetFormatPr baseColWidth="10" defaultColWidth="9.140625" defaultRowHeight="15" x14ac:dyDescent="0.25"/>
  <cols>
    <col min="2" max="2" width="12" bestFit="1" customWidth="1"/>
    <col min="3" max="3" width="12.7109375" bestFit="1" customWidth="1"/>
    <col min="4" max="4" width="12" bestFit="1" customWidth="1"/>
    <col min="5" max="5" width="12.7109375" bestFit="1" customWidth="1"/>
    <col min="6" max="6" width="12.5703125" bestFit="1" customWidth="1"/>
  </cols>
  <sheetData>
    <row r="1" spans="1:6" x14ac:dyDescent="0.25">
      <c r="A1" s="82" t="s">
        <v>17</v>
      </c>
      <c r="B1" s="82"/>
      <c r="C1" s="82"/>
      <c r="D1" s="82"/>
      <c r="E1" s="82"/>
      <c r="F1" s="82"/>
    </row>
    <row r="2" spans="1:6" x14ac:dyDescent="0.25">
      <c r="A2" s="43"/>
      <c r="B2" s="1" t="s">
        <v>0</v>
      </c>
      <c r="C2" s="1" t="s">
        <v>1</v>
      </c>
      <c r="D2" s="1" t="s">
        <v>2</v>
      </c>
      <c r="E2" s="1" t="s">
        <v>3</v>
      </c>
      <c r="F2" s="1" t="s">
        <v>4</v>
      </c>
    </row>
    <row r="3" spans="1:6" x14ac:dyDescent="0.25">
      <c r="A3" s="1">
        <v>0</v>
      </c>
      <c r="B3" s="43">
        <v>1.085192073005006</v>
      </c>
      <c r="C3" s="43">
        <v>-1.544218835154681E-2</v>
      </c>
      <c r="D3" s="43">
        <v>1.0609861866589789</v>
      </c>
      <c r="E3" s="43">
        <v>-7.0953309908476907E-3</v>
      </c>
      <c r="F3" s="43">
        <v>2.9</v>
      </c>
    </row>
    <row r="4" spans="1:6" x14ac:dyDescent="0.25">
      <c r="A4" s="1">
        <v>1</v>
      </c>
      <c r="B4" s="43">
        <v>1.4695351264848711</v>
      </c>
      <c r="C4" s="43">
        <v>-5.875924024232846E-2</v>
      </c>
      <c r="D4" s="43">
        <v>0.67790786498212752</v>
      </c>
      <c r="E4" s="43">
        <v>-1.3263420615734021E-2</v>
      </c>
      <c r="F4" s="43">
        <v>17.399999999999999</v>
      </c>
    </row>
    <row r="5" spans="1:6" x14ac:dyDescent="0.25">
      <c r="A5" s="1">
        <v>2</v>
      </c>
      <c r="B5" s="43">
        <v>1.771938814155029</v>
      </c>
      <c r="C5" s="43">
        <v>-9.5984753200240996E-2</v>
      </c>
      <c r="D5" s="43">
        <v>0.40699471377216029</v>
      </c>
      <c r="E5" s="43">
        <v>-1.2756454396407539E-2</v>
      </c>
      <c r="F5" s="43">
        <v>16.399999999999999</v>
      </c>
    </row>
    <row r="6" spans="1:6" x14ac:dyDescent="0.25">
      <c r="A6" s="1">
        <v>3</v>
      </c>
      <c r="B6" s="43">
        <v>2.5404025087253199</v>
      </c>
      <c r="C6" s="43">
        <v>-0.17801624965770491</v>
      </c>
      <c r="D6" s="43">
        <v>0.52104102880341097</v>
      </c>
      <c r="E6" s="43">
        <v>-2.1476600051355411E-2</v>
      </c>
      <c r="F6" s="43">
        <v>12.9</v>
      </c>
    </row>
    <row r="7" spans="1:6" x14ac:dyDescent="0.25">
      <c r="A7" s="83" t="s">
        <v>18</v>
      </c>
      <c r="B7" s="83"/>
      <c r="C7" s="83"/>
      <c r="D7" s="83"/>
      <c r="E7" s="83"/>
      <c r="F7" s="83"/>
    </row>
    <row r="8" spans="1:6" x14ac:dyDescent="0.25">
      <c r="A8" s="43"/>
      <c r="B8" s="1" t="s">
        <v>0</v>
      </c>
      <c r="C8" s="1" t="s">
        <v>1</v>
      </c>
      <c r="D8" s="1" t="s">
        <v>2</v>
      </c>
      <c r="E8" s="1" t="s">
        <v>3</v>
      </c>
      <c r="F8" s="1" t="s">
        <v>4</v>
      </c>
    </row>
    <row r="9" spans="1:6" x14ac:dyDescent="0.25">
      <c r="A9" s="9">
        <f>VLOOKUP('Input and Output'!$C$28,Lin_parameters_wd!$A$2:$F$6,1,FALSE)</f>
        <v>2</v>
      </c>
      <c r="B9" s="8">
        <f>VLOOKUP('Input and Output'!$C$28,Lin_parameters_wd!$A$2:$F$6,2,FALSE)</f>
        <v>1.771938814155029</v>
      </c>
      <c r="C9" s="8">
        <f>VLOOKUP('Input and Output'!$C$28,Lin_parameters_wd!$A$2:$F$6,3,FALSE)</f>
        <v>-9.5984753200240996E-2</v>
      </c>
      <c r="D9" s="8">
        <f>VLOOKUP('Input and Output'!$C$28,Lin_parameters_wd!$A$2:$F$6,4,FALSE)</f>
        <v>0.40699471377216029</v>
      </c>
      <c r="E9" s="8">
        <f>VLOOKUP('Input and Output'!$C$28,Lin_parameters_wd!$A$2:$F$6,5,FALSE)</f>
        <v>-1.2756454396407539E-2</v>
      </c>
      <c r="F9" s="8">
        <f>VLOOKUP('Input and Output'!$C$28,Lin_parameters_wd!$A$2:$F$6,6,FALSE)</f>
        <v>16.399999999999999</v>
      </c>
    </row>
  </sheetData>
  <sheetProtection algorithmName="SHA-512" hashValue="amqP6KT7a+8SoYUafnk0ea/TuJAWRJtoyqWdepqhePdz1cYELf47CF4ZyRSwphpM3JibQ7tggHkv3P20lYkzig==" saltValue="40KtiY7IOzFG17iSMF6XoQ==" spinCount="100000" sheet="1" objects="1" scenarios="1"/>
  <mergeCells count="2">
    <mergeCell ref="A1:F1"/>
    <mergeCell ref="A7:F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35312-623E-4844-A60B-49C170A0DE25}">
  <dimension ref="A1:F10"/>
  <sheetViews>
    <sheetView workbookViewId="0">
      <selection activeCell="F10" sqref="A1:F10"/>
    </sheetView>
  </sheetViews>
  <sheetFormatPr baseColWidth="10" defaultRowHeight="15" x14ac:dyDescent="0.25"/>
  <sheetData>
    <row r="1" spans="1:6" x14ac:dyDescent="0.25">
      <c r="A1" s="82" t="s">
        <v>19</v>
      </c>
      <c r="B1" s="82"/>
      <c r="C1" s="82"/>
      <c r="D1" s="82"/>
      <c r="E1" s="82"/>
      <c r="F1" s="82"/>
    </row>
    <row r="2" spans="1:6" x14ac:dyDescent="0.25">
      <c r="A2" s="43"/>
      <c r="B2" s="1" t="s">
        <v>0</v>
      </c>
      <c r="C2" s="1" t="s">
        <v>1</v>
      </c>
      <c r="D2" s="1" t="s">
        <v>2</v>
      </c>
      <c r="E2" s="1" t="s">
        <v>3</v>
      </c>
      <c r="F2" s="1" t="s">
        <v>4</v>
      </c>
    </row>
    <row r="3" spans="1:6" x14ac:dyDescent="0.25">
      <c r="A3" s="1">
        <v>0</v>
      </c>
      <c r="B3" s="43">
        <v>0.88136675487947747</v>
      </c>
      <c r="C3" s="43">
        <v>-1.236743869637378E-2</v>
      </c>
      <c r="D3" s="43">
        <v>0.66609297291086311</v>
      </c>
      <c r="E3" s="43">
        <v>-3.4097042997074749E-4</v>
      </c>
      <c r="F3" s="43">
        <v>17.899999999999999</v>
      </c>
    </row>
    <row r="4" spans="1:6" x14ac:dyDescent="0.25">
      <c r="A4" s="1">
        <v>1</v>
      </c>
      <c r="B4" s="43">
        <v>0.40529111994771311</v>
      </c>
      <c r="C4" s="43">
        <v>-1.3226323007097701E-2</v>
      </c>
      <c r="D4" s="43">
        <v>0.19607255136472959</v>
      </c>
      <c r="E4" s="43">
        <v>-6.2279477920712143E-4</v>
      </c>
      <c r="F4" s="43">
        <v>16.600000000000001</v>
      </c>
    </row>
    <row r="5" spans="1:6" x14ac:dyDescent="0.25">
      <c r="A5" s="1">
        <v>2</v>
      </c>
      <c r="B5" s="43">
        <v>1.4791569663107089</v>
      </c>
      <c r="C5" s="43">
        <v>-6.6119920832722404E-2</v>
      </c>
      <c r="D5" s="43">
        <v>0.65274423464211173</v>
      </c>
      <c r="E5" s="43">
        <v>-1.60343007315953E-2</v>
      </c>
      <c r="F5" s="43">
        <v>16.5</v>
      </c>
    </row>
    <row r="6" spans="1:6" x14ac:dyDescent="0.25">
      <c r="A6" s="1">
        <v>3</v>
      </c>
      <c r="B6" s="43">
        <v>1.31124751273035</v>
      </c>
      <c r="C6" s="43">
        <v>-7.5310765362349638E-2</v>
      </c>
      <c r="D6" s="43">
        <v>0.29524473618599389</v>
      </c>
      <c r="E6" s="43">
        <v>-9.762199133681506E-3</v>
      </c>
      <c r="F6" s="43">
        <v>15.5</v>
      </c>
    </row>
    <row r="7" spans="1:6" x14ac:dyDescent="0.25">
      <c r="A7" s="1">
        <v>4</v>
      </c>
      <c r="B7" s="43">
        <v>1.9424956480203619</v>
      </c>
      <c r="C7" s="43">
        <v>-0.1200596025795522</v>
      </c>
      <c r="D7" s="43">
        <v>0.44487676601187343</v>
      </c>
      <c r="E7" s="43">
        <v>-1.748296682554611E-2</v>
      </c>
      <c r="F7" s="43">
        <v>14.6</v>
      </c>
    </row>
    <row r="8" spans="1:6" x14ac:dyDescent="0.25">
      <c r="A8" s="83" t="s">
        <v>20</v>
      </c>
      <c r="B8" s="83"/>
      <c r="C8" s="83"/>
      <c r="D8" s="83"/>
      <c r="E8" s="83"/>
      <c r="F8" s="83"/>
    </row>
    <row r="9" spans="1:6" x14ac:dyDescent="0.25">
      <c r="A9" s="43"/>
      <c r="B9" s="1" t="s">
        <v>0</v>
      </c>
      <c r="C9" s="1" t="s">
        <v>1</v>
      </c>
      <c r="D9" s="1" t="s">
        <v>2</v>
      </c>
      <c r="E9" s="1" t="s">
        <v>3</v>
      </c>
      <c r="F9" s="1" t="s">
        <v>4</v>
      </c>
    </row>
    <row r="10" spans="1:6" x14ac:dyDescent="0.25">
      <c r="A10" s="9">
        <f>VLOOKUP('Input and Output'!$C$29,Lin_parameters_wknd!$A$2:$F$7,1,FALSE)</f>
        <v>3</v>
      </c>
      <c r="B10" s="9">
        <f>VLOOKUP('Input and Output'!$C$29,Lin_parameters_wknd!$A$2:$F$7,2,FALSE)</f>
        <v>1.31124751273035</v>
      </c>
      <c r="C10" s="9">
        <f>VLOOKUP('Input and Output'!$C$29,Lin_parameters_wknd!$A$2:$F$7,3,FALSE)</f>
        <v>-7.5310765362349638E-2</v>
      </c>
      <c r="D10" s="9">
        <f>VLOOKUP('Input and Output'!$C$29,Lin_parameters_wknd!$A$2:$F$7,4,FALSE)</f>
        <v>0.29524473618599389</v>
      </c>
      <c r="E10" s="9">
        <f>VLOOKUP('Input and Output'!$C$29,Lin_parameters_wknd!$A$2:$F$7,5,FALSE)</f>
        <v>-9.762199133681506E-3</v>
      </c>
      <c r="F10" s="9">
        <f>VLOOKUP('Input and Output'!$C$29,Lin_parameters_wknd!$A$2:$F$7,6,FALSE)</f>
        <v>15.5</v>
      </c>
    </row>
  </sheetData>
  <sheetProtection algorithmName="SHA-512" hashValue="alGPccZzkdgLBBB29TdY84l2OYarworRl6Ed5sjXyhJ+fgfBSFEs/wo3hkcfZMvNbOoN812gdb/TF4b4HGkEmg==" saltValue="4mZ70RMASYSpfBIieFQIIA==" spinCount="100000" sheet="1" objects="1" scenarios="1"/>
  <mergeCells count="2">
    <mergeCell ref="A1:F1"/>
    <mergeCell ref="A8:F8"/>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Input and Output</vt:lpstr>
      <vt:lpstr>Calculation</vt:lpstr>
      <vt:lpstr>Lin_parameters_wd</vt:lpstr>
      <vt:lpstr>Lin_parameters_wknd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Mateo Jesper</dc:creator>
  <cp:lastModifiedBy>Felix Pag</cp:lastModifiedBy>
  <dcterms:created xsi:type="dcterms:W3CDTF">2015-06-05T18:19:34Z</dcterms:created>
  <dcterms:modified xsi:type="dcterms:W3CDTF">2021-04-13T13:27:21Z</dcterms:modified>
</cp:coreProperties>
</file>